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J\Dropbox\ARTYKUŁY\00 NASZE PUBLIKACJE\Maple\M18 Promień okregu\Mechanik\"/>
    </mc:Choice>
  </mc:AlternateContent>
  <bookViews>
    <workbookView xWindow="7050" yWindow="0" windowWidth="15345" windowHeight="6885" activeTab="6"/>
  </bookViews>
  <sheets>
    <sheet name="s - c" sheetId="1" r:id="rId1"/>
    <sheet name="okrąg1" sheetId="2" r:id="rId2"/>
    <sheet name="okrąg2" sheetId="4" r:id="rId3"/>
    <sheet name="okrąg3" sheetId="5" r:id="rId4"/>
    <sheet name="okrąg4" sheetId="6" r:id="rId5"/>
    <sheet name="s - c (3)" sheetId="9" r:id="rId6"/>
    <sheet name="s - c (4)" sheetId="10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3" i="1"/>
  <c r="D2" i="1"/>
  <c r="D7" i="1"/>
  <c r="D6" i="1"/>
  <c r="D10" i="1"/>
  <c r="B12" i="1"/>
  <c r="C11" i="1"/>
  <c r="C10" i="1"/>
  <c r="E11" i="1" l="1"/>
  <c r="E10" i="1"/>
  <c r="G4" i="10"/>
  <c r="G5" i="10"/>
  <c r="E12" i="1" l="1"/>
  <c r="H103" i="10"/>
  <c r="C103" i="10"/>
  <c r="H102" i="10"/>
  <c r="C102" i="10"/>
  <c r="H101" i="10"/>
  <c r="C101" i="10"/>
  <c r="F101" i="10" s="1"/>
  <c r="H100" i="10"/>
  <c r="C100" i="10"/>
  <c r="H99" i="10"/>
  <c r="C99" i="10"/>
  <c r="H98" i="10"/>
  <c r="C98" i="10"/>
  <c r="H97" i="10"/>
  <c r="C97" i="10"/>
  <c r="H96" i="10"/>
  <c r="C96" i="10"/>
  <c r="H95" i="10"/>
  <c r="C95" i="10"/>
  <c r="H94" i="10"/>
  <c r="C94" i="10"/>
  <c r="F94" i="10" s="1"/>
  <c r="H93" i="10"/>
  <c r="C93" i="10"/>
  <c r="F93" i="10" s="1"/>
  <c r="H92" i="10"/>
  <c r="C92" i="10"/>
  <c r="H91" i="10"/>
  <c r="C91" i="10"/>
  <c r="F91" i="10" s="1"/>
  <c r="H90" i="10"/>
  <c r="C90" i="10"/>
  <c r="H89" i="10"/>
  <c r="C89" i="10"/>
  <c r="H88" i="10"/>
  <c r="C88" i="10"/>
  <c r="F88" i="10" s="1"/>
  <c r="H87" i="10"/>
  <c r="C87" i="10"/>
  <c r="H86" i="10"/>
  <c r="C86" i="10"/>
  <c r="F86" i="10" s="1"/>
  <c r="H85" i="10"/>
  <c r="C85" i="10"/>
  <c r="F85" i="10" s="1"/>
  <c r="H84" i="10"/>
  <c r="C84" i="10"/>
  <c r="H83" i="10"/>
  <c r="C83" i="10"/>
  <c r="F83" i="10" s="1"/>
  <c r="H82" i="10"/>
  <c r="C82" i="10"/>
  <c r="H81" i="10"/>
  <c r="C81" i="10"/>
  <c r="H80" i="10"/>
  <c r="C80" i="10"/>
  <c r="H79" i="10"/>
  <c r="F79" i="10"/>
  <c r="C79" i="10"/>
  <c r="H78" i="10"/>
  <c r="C78" i="10"/>
  <c r="H77" i="10"/>
  <c r="F77" i="10"/>
  <c r="C77" i="10"/>
  <c r="H76" i="10"/>
  <c r="C76" i="10"/>
  <c r="H75" i="10"/>
  <c r="C75" i="10"/>
  <c r="F75" i="10" s="1"/>
  <c r="H74" i="10"/>
  <c r="C74" i="10"/>
  <c r="H73" i="10"/>
  <c r="C73" i="10"/>
  <c r="F73" i="10" s="1"/>
  <c r="H72" i="10"/>
  <c r="C72" i="10"/>
  <c r="H71" i="10"/>
  <c r="C71" i="10"/>
  <c r="F71" i="10" s="1"/>
  <c r="H70" i="10"/>
  <c r="C70" i="10"/>
  <c r="F70" i="10" s="1"/>
  <c r="H69" i="10"/>
  <c r="C69" i="10"/>
  <c r="F69" i="10" s="1"/>
  <c r="H68" i="10"/>
  <c r="C68" i="10"/>
  <c r="H67" i="10"/>
  <c r="C67" i="10"/>
  <c r="H66" i="10"/>
  <c r="C66" i="10"/>
  <c r="H65" i="10"/>
  <c r="C65" i="10"/>
  <c r="F65" i="10" s="1"/>
  <c r="H64" i="10"/>
  <c r="C64" i="10"/>
  <c r="H63" i="10"/>
  <c r="C63" i="10"/>
  <c r="F63" i="10" s="1"/>
  <c r="H62" i="10"/>
  <c r="C62" i="10"/>
  <c r="F62" i="10" s="1"/>
  <c r="H61" i="10"/>
  <c r="C61" i="10"/>
  <c r="F61" i="10" s="1"/>
  <c r="H60" i="10"/>
  <c r="C60" i="10"/>
  <c r="H59" i="10"/>
  <c r="C59" i="10"/>
  <c r="H58" i="10"/>
  <c r="C58" i="10"/>
  <c r="H57" i="10"/>
  <c r="C57" i="10"/>
  <c r="F57" i="10" s="1"/>
  <c r="H56" i="10"/>
  <c r="C56" i="10"/>
  <c r="H55" i="10"/>
  <c r="C55" i="10"/>
  <c r="F55" i="10" s="1"/>
  <c r="H54" i="10"/>
  <c r="C54" i="10"/>
  <c r="H53" i="10"/>
  <c r="C53" i="10"/>
  <c r="F53" i="10" s="1"/>
  <c r="H52" i="10"/>
  <c r="C52" i="10"/>
  <c r="H51" i="10"/>
  <c r="C51" i="10"/>
  <c r="H50" i="10"/>
  <c r="C50" i="10"/>
  <c r="H49" i="10"/>
  <c r="C49" i="10"/>
  <c r="G49" i="10" s="1"/>
  <c r="H48" i="10"/>
  <c r="C48" i="10"/>
  <c r="G48" i="10" s="1"/>
  <c r="H47" i="10"/>
  <c r="C47" i="10"/>
  <c r="G47" i="10" s="1"/>
  <c r="H46" i="10"/>
  <c r="C46" i="10"/>
  <c r="G46" i="10" s="1"/>
  <c r="H45" i="10"/>
  <c r="C45" i="10"/>
  <c r="G45" i="10" s="1"/>
  <c r="H44" i="10"/>
  <c r="C44" i="10"/>
  <c r="G44" i="10" s="1"/>
  <c r="H43" i="10"/>
  <c r="C43" i="10"/>
  <c r="G43" i="10" s="1"/>
  <c r="H42" i="10"/>
  <c r="C42" i="10"/>
  <c r="G42" i="10" s="1"/>
  <c r="H41" i="10"/>
  <c r="C41" i="10"/>
  <c r="G41" i="10" s="1"/>
  <c r="H40" i="10"/>
  <c r="C40" i="10"/>
  <c r="G40" i="10" s="1"/>
  <c r="H39" i="10"/>
  <c r="C39" i="10"/>
  <c r="G39" i="10" s="1"/>
  <c r="H38" i="10"/>
  <c r="C38" i="10"/>
  <c r="G38" i="10" s="1"/>
  <c r="H37" i="10"/>
  <c r="C37" i="10"/>
  <c r="G37" i="10" s="1"/>
  <c r="H36" i="10"/>
  <c r="C36" i="10"/>
  <c r="G36" i="10" s="1"/>
  <c r="I35" i="10"/>
  <c r="K35" i="10" s="1"/>
  <c r="H35" i="10"/>
  <c r="C35" i="10"/>
  <c r="G35" i="10" s="1"/>
  <c r="H34" i="10"/>
  <c r="C34" i="10"/>
  <c r="G34" i="10" s="1"/>
  <c r="H33" i="10"/>
  <c r="C33" i="10"/>
  <c r="G33" i="10" s="1"/>
  <c r="H32" i="10"/>
  <c r="C32" i="10"/>
  <c r="G32" i="10" s="1"/>
  <c r="H31" i="10"/>
  <c r="C31" i="10"/>
  <c r="G31" i="10" s="1"/>
  <c r="H30" i="10"/>
  <c r="C30" i="10"/>
  <c r="G30" i="10" s="1"/>
  <c r="H29" i="10"/>
  <c r="C29" i="10"/>
  <c r="G29" i="10" s="1"/>
  <c r="H28" i="10"/>
  <c r="C28" i="10"/>
  <c r="G28" i="10" s="1"/>
  <c r="H27" i="10"/>
  <c r="C27" i="10"/>
  <c r="G27" i="10" s="1"/>
  <c r="H26" i="10"/>
  <c r="C26" i="10"/>
  <c r="G26" i="10" s="1"/>
  <c r="H25" i="10"/>
  <c r="C25" i="10"/>
  <c r="G25" i="10" s="1"/>
  <c r="H24" i="10"/>
  <c r="C24" i="10"/>
  <c r="G24" i="10" s="1"/>
  <c r="H23" i="10"/>
  <c r="C23" i="10"/>
  <c r="G23" i="10" s="1"/>
  <c r="H22" i="10"/>
  <c r="C22" i="10"/>
  <c r="G22" i="10" s="1"/>
  <c r="H21" i="10"/>
  <c r="C21" i="10"/>
  <c r="G21" i="10" s="1"/>
  <c r="H20" i="10"/>
  <c r="C20" i="10"/>
  <c r="G20" i="10" s="1"/>
  <c r="H19" i="10"/>
  <c r="C19" i="10"/>
  <c r="G19" i="10" s="1"/>
  <c r="H18" i="10"/>
  <c r="C18" i="10"/>
  <c r="F18" i="10" s="1"/>
  <c r="H17" i="10"/>
  <c r="C17" i="10"/>
  <c r="F17" i="10" s="1"/>
  <c r="H16" i="10"/>
  <c r="C16" i="10"/>
  <c r="F16" i="10" s="1"/>
  <c r="H15" i="10"/>
  <c r="C15" i="10"/>
  <c r="F15" i="10" s="1"/>
  <c r="H14" i="10"/>
  <c r="C14" i="10"/>
  <c r="F14" i="10" s="1"/>
  <c r="I13" i="10"/>
  <c r="H13" i="10"/>
  <c r="C13" i="10"/>
  <c r="F13" i="10" s="1"/>
  <c r="H12" i="10"/>
  <c r="C12" i="10"/>
  <c r="F12" i="10" s="1"/>
  <c r="H11" i="10"/>
  <c r="C11" i="10"/>
  <c r="F11" i="10" s="1"/>
  <c r="H10" i="10"/>
  <c r="C10" i="10"/>
  <c r="F10" i="10" s="1"/>
  <c r="H9" i="10"/>
  <c r="C9" i="10"/>
  <c r="F9" i="10" s="1"/>
  <c r="H8" i="10"/>
  <c r="C8" i="10"/>
  <c r="F8" i="10" s="1"/>
  <c r="H7" i="10"/>
  <c r="C7" i="10"/>
  <c r="F7" i="10" s="1"/>
  <c r="H6" i="10"/>
  <c r="C6" i="10"/>
  <c r="F6" i="10" s="1"/>
  <c r="H5" i="10"/>
  <c r="C5" i="10"/>
  <c r="F5" i="10" s="1"/>
  <c r="I4" i="10"/>
  <c r="H4" i="10"/>
  <c r="C4" i="10"/>
  <c r="F4" i="10" s="1"/>
  <c r="I8" i="10" l="1"/>
  <c r="I17" i="10"/>
  <c r="I40" i="10"/>
  <c r="K40" i="10" s="1"/>
  <c r="G9" i="10"/>
  <c r="I44" i="10"/>
  <c r="I6" i="10"/>
  <c r="I15" i="10"/>
  <c r="I18" i="10"/>
  <c r="E18" i="10" s="1"/>
  <c r="I9" i="10"/>
  <c r="E9" i="10" s="1"/>
  <c r="G13" i="10"/>
  <c r="G11" i="10"/>
  <c r="K11" i="10" s="1"/>
  <c r="F28" i="10"/>
  <c r="J28" i="10" s="1"/>
  <c r="I16" i="10"/>
  <c r="I7" i="10"/>
  <c r="I14" i="10"/>
  <c r="F32" i="10"/>
  <c r="J32" i="10" s="1"/>
  <c r="I5" i="10"/>
  <c r="I12" i="10"/>
  <c r="G17" i="10"/>
  <c r="I19" i="10"/>
  <c r="K19" i="10" s="1"/>
  <c r="I36" i="10"/>
  <c r="K36" i="10" s="1"/>
  <c r="F40" i="10"/>
  <c r="F46" i="10"/>
  <c r="J46" i="10" s="1"/>
  <c r="G7" i="10"/>
  <c r="E7" i="10" s="1"/>
  <c r="I11" i="10"/>
  <c r="I10" i="10"/>
  <c r="G15" i="10"/>
  <c r="I23" i="10"/>
  <c r="I30" i="10"/>
  <c r="K30" i="10" s="1"/>
  <c r="I43" i="10"/>
  <c r="K43" i="10" s="1"/>
  <c r="I28" i="10"/>
  <c r="K28" i="10" s="1"/>
  <c r="K5" i="10"/>
  <c r="K9" i="10"/>
  <c r="K13" i="10"/>
  <c r="K17" i="10"/>
  <c r="K23" i="10"/>
  <c r="I48" i="10"/>
  <c r="F38" i="10"/>
  <c r="J38" i="10" s="1"/>
  <c r="K44" i="10"/>
  <c r="I27" i="10"/>
  <c r="K27" i="10" s="1"/>
  <c r="F30" i="10"/>
  <c r="I32" i="10"/>
  <c r="K32" i="10" s="1"/>
  <c r="F44" i="10"/>
  <c r="J44" i="10" s="1"/>
  <c r="I46" i="10"/>
  <c r="K46" i="10" s="1"/>
  <c r="K4" i="10"/>
  <c r="G6" i="10"/>
  <c r="K6" i="10" s="1"/>
  <c r="G8" i="10"/>
  <c r="K8" i="10" s="1"/>
  <c r="G10" i="10"/>
  <c r="G12" i="10"/>
  <c r="G14" i="10"/>
  <c r="G16" i="10"/>
  <c r="K16" i="10" s="1"/>
  <c r="G18" i="10"/>
  <c r="F36" i="10"/>
  <c r="E36" i="10" s="1"/>
  <c r="I38" i="10"/>
  <c r="K38" i="10" s="1"/>
  <c r="J7" i="10"/>
  <c r="J9" i="10"/>
  <c r="J11" i="10"/>
  <c r="E11" i="10"/>
  <c r="J13" i="10"/>
  <c r="E13" i="10"/>
  <c r="J15" i="10"/>
  <c r="J17" i="10"/>
  <c r="E17" i="10"/>
  <c r="J62" i="10"/>
  <c r="J86" i="10"/>
  <c r="J83" i="10"/>
  <c r="J94" i="10"/>
  <c r="J5" i="10"/>
  <c r="E5" i="10"/>
  <c r="J70" i="10"/>
  <c r="J75" i="10"/>
  <c r="J91" i="10"/>
  <c r="J4" i="10"/>
  <c r="J6" i="10"/>
  <c r="J8" i="10"/>
  <c r="E8" i="10"/>
  <c r="J10" i="10"/>
  <c r="E10" i="10"/>
  <c r="J12" i="10"/>
  <c r="J14" i="10"/>
  <c r="J16" i="10"/>
  <c r="J18" i="10"/>
  <c r="J88" i="10"/>
  <c r="I64" i="10"/>
  <c r="G64" i="10"/>
  <c r="J85" i="10"/>
  <c r="F37" i="10"/>
  <c r="I59" i="10"/>
  <c r="G59" i="10"/>
  <c r="I54" i="10"/>
  <c r="G54" i="10"/>
  <c r="I78" i="10"/>
  <c r="G78" i="10"/>
  <c r="I102" i="10"/>
  <c r="G102" i="10"/>
  <c r="F21" i="10"/>
  <c r="I22" i="10"/>
  <c r="K22" i="10" s="1"/>
  <c r="F25" i="10"/>
  <c r="I26" i="10"/>
  <c r="K26" i="10" s="1"/>
  <c r="I29" i="10"/>
  <c r="K29" i="10" s="1"/>
  <c r="F31" i="10"/>
  <c r="I37" i="10"/>
  <c r="K37" i="10" s="1"/>
  <c r="F39" i="10"/>
  <c r="I45" i="10"/>
  <c r="K45" i="10" s="1"/>
  <c r="F47" i="10"/>
  <c r="F49" i="10"/>
  <c r="F54" i="10"/>
  <c r="I57" i="10"/>
  <c r="G57" i="10"/>
  <c r="I65" i="10"/>
  <c r="G65" i="10"/>
  <c r="I73" i="10"/>
  <c r="G73" i="10"/>
  <c r="F78" i="10"/>
  <c r="I81" i="10"/>
  <c r="G81" i="10"/>
  <c r="K81" i="10" s="1"/>
  <c r="I89" i="10"/>
  <c r="G89" i="10"/>
  <c r="I97" i="10"/>
  <c r="G97" i="10"/>
  <c r="K97" i="10" s="1"/>
  <c r="F102" i="10"/>
  <c r="J61" i="10"/>
  <c r="I72" i="10"/>
  <c r="G72" i="10"/>
  <c r="K72" i="10" s="1"/>
  <c r="I96" i="10"/>
  <c r="G96" i="10"/>
  <c r="F72" i="10"/>
  <c r="F34" i="10"/>
  <c r="I62" i="10"/>
  <c r="G62" i="10"/>
  <c r="I34" i="10"/>
  <c r="K34" i="10" s="1"/>
  <c r="J36" i="10"/>
  <c r="I42" i="10"/>
  <c r="K42" i="10" s="1"/>
  <c r="I52" i="10"/>
  <c r="G52" i="10"/>
  <c r="K52" i="10" s="1"/>
  <c r="J57" i="10"/>
  <c r="I60" i="10"/>
  <c r="G60" i="10"/>
  <c r="J65" i="10"/>
  <c r="I68" i="10"/>
  <c r="G68" i="10"/>
  <c r="J73" i="10"/>
  <c r="I76" i="10"/>
  <c r="G76" i="10"/>
  <c r="F81" i="10"/>
  <c r="I84" i="10"/>
  <c r="G84" i="10"/>
  <c r="K84" i="10" s="1"/>
  <c r="F89" i="10"/>
  <c r="I92" i="10"/>
  <c r="G92" i="10"/>
  <c r="F97" i="10"/>
  <c r="I100" i="10"/>
  <c r="G100" i="10"/>
  <c r="I56" i="10"/>
  <c r="G56" i="10"/>
  <c r="I80" i="10"/>
  <c r="G80" i="10"/>
  <c r="I88" i="10"/>
  <c r="G88" i="10"/>
  <c r="F26" i="10"/>
  <c r="F29" i="10"/>
  <c r="I51" i="10"/>
  <c r="G51" i="10"/>
  <c r="I67" i="10"/>
  <c r="G67" i="10"/>
  <c r="F80" i="10"/>
  <c r="I99" i="10"/>
  <c r="G99" i="10"/>
  <c r="F67" i="10"/>
  <c r="F99" i="10"/>
  <c r="F20" i="10"/>
  <c r="I21" i="10"/>
  <c r="K21" i="10" s="1"/>
  <c r="F24" i="10"/>
  <c r="I25" i="10"/>
  <c r="K25" i="10" s="1"/>
  <c r="I31" i="10"/>
  <c r="K31" i="10" s="1"/>
  <c r="F33" i="10"/>
  <c r="I39" i="10"/>
  <c r="K39" i="10" s="1"/>
  <c r="F41" i="10"/>
  <c r="I47" i="10"/>
  <c r="K47" i="10" s="1"/>
  <c r="I49" i="10"/>
  <c r="K49" i="10" s="1"/>
  <c r="F52" i="10"/>
  <c r="I55" i="10"/>
  <c r="G55" i="10"/>
  <c r="F60" i="10"/>
  <c r="I63" i="10"/>
  <c r="G63" i="10"/>
  <c r="F68" i="10"/>
  <c r="I71" i="10"/>
  <c r="G71" i="10"/>
  <c r="F76" i="10"/>
  <c r="I79" i="10"/>
  <c r="G79" i="10"/>
  <c r="F84" i="10"/>
  <c r="I87" i="10"/>
  <c r="G87" i="10"/>
  <c r="F92" i="10"/>
  <c r="I95" i="10"/>
  <c r="G95" i="10"/>
  <c r="F100" i="10"/>
  <c r="I103" i="10"/>
  <c r="G103" i="10"/>
  <c r="J77" i="10"/>
  <c r="J101" i="10"/>
  <c r="F22" i="10"/>
  <c r="F56" i="10"/>
  <c r="I91" i="10"/>
  <c r="G91" i="10"/>
  <c r="K91" i="10" s="1"/>
  <c r="F42" i="10"/>
  <c r="F51" i="10"/>
  <c r="I86" i="10"/>
  <c r="G86" i="10"/>
  <c r="K86" i="10" s="1"/>
  <c r="J30" i="10"/>
  <c r="E30" i="10"/>
  <c r="K48" i="10"/>
  <c r="I50" i="10"/>
  <c r="G50" i="10"/>
  <c r="J55" i="10"/>
  <c r="I58" i="10"/>
  <c r="G58" i="10"/>
  <c r="J63" i="10"/>
  <c r="I66" i="10"/>
  <c r="G66" i="10"/>
  <c r="J71" i="10"/>
  <c r="I74" i="10"/>
  <c r="G74" i="10"/>
  <c r="J79" i="10"/>
  <c r="E79" i="10"/>
  <c r="I82" i="10"/>
  <c r="G82" i="10"/>
  <c r="F87" i="10"/>
  <c r="I90" i="10"/>
  <c r="G90" i="10"/>
  <c r="F95" i="10"/>
  <c r="I98" i="10"/>
  <c r="G98" i="10"/>
  <c r="F103" i="10"/>
  <c r="J40" i="10"/>
  <c r="E40" i="10"/>
  <c r="J53" i="10"/>
  <c r="J69" i="10"/>
  <c r="J93" i="10"/>
  <c r="F45" i="10"/>
  <c r="F64" i="10"/>
  <c r="I75" i="10"/>
  <c r="G75" i="10"/>
  <c r="I83" i="10"/>
  <c r="G83" i="10"/>
  <c r="K83" i="10" s="1"/>
  <c r="F96" i="10"/>
  <c r="F59" i="10"/>
  <c r="I70" i="10"/>
  <c r="G70" i="10"/>
  <c r="I94" i="10"/>
  <c r="G94" i="10"/>
  <c r="F19" i="10"/>
  <c r="I20" i="10"/>
  <c r="K20" i="10" s="1"/>
  <c r="F23" i="10"/>
  <c r="I24" i="10"/>
  <c r="K24" i="10" s="1"/>
  <c r="F27" i="10"/>
  <c r="I33" i="10"/>
  <c r="K33" i="10" s="1"/>
  <c r="F35" i="10"/>
  <c r="I41" i="10"/>
  <c r="K41" i="10" s="1"/>
  <c r="F43" i="10"/>
  <c r="F48" i="10"/>
  <c r="F50" i="10"/>
  <c r="I53" i="10"/>
  <c r="G53" i="10"/>
  <c r="F58" i="10"/>
  <c r="I61" i="10"/>
  <c r="G61" i="10"/>
  <c r="F66" i="10"/>
  <c r="I69" i="10"/>
  <c r="G69" i="10"/>
  <c r="F74" i="10"/>
  <c r="I77" i="10"/>
  <c r="G77" i="10"/>
  <c r="F82" i="10"/>
  <c r="I85" i="10"/>
  <c r="G85" i="10"/>
  <c r="K85" i="10" s="1"/>
  <c r="F90" i="10"/>
  <c r="I93" i="10"/>
  <c r="G93" i="10"/>
  <c r="F98" i="10"/>
  <c r="I101" i="10"/>
  <c r="G101" i="10"/>
  <c r="L8" i="2"/>
  <c r="L5" i="2"/>
  <c r="K75" i="10" l="1"/>
  <c r="E46" i="10"/>
  <c r="K62" i="10"/>
  <c r="K18" i="10"/>
  <c r="E38" i="10"/>
  <c r="K14" i="10"/>
  <c r="K15" i="10"/>
  <c r="K68" i="10"/>
  <c r="E44" i="10"/>
  <c r="K96" i="10"/>
  <c r="E28" i="10"/>
  <c r="K7" i="10"/>
  <c r="E93" i="10"/>
  <c r="K69" i="10"/>
  <c r="K90" i="10"/>
  <c r="K67" i="10"/>
  <c r="K80" i="10"/>
  <c r="E6" i="10"/>
  <c r="E15" i="10"/>
  <c r="K12" i="10"/>
  <c r="K101" i="10"/>
  <c r="K79" i="10"/>
  <c r="E14" i="10"/>
  <c r="K10" i="10"/>
  <c r="E4" i="10"/>
  <c r="E83" i="10"/>
  <c r="K53" i="10"/>
  <c r="E55" i="10"/>
  <c r="K98" i="10"/>
  <c r="K103" i="10"/>
  <c r="E63" i="10"/>
  <c r="K73" i="10"/>
  <c r="K59" i="10"/>
  <c r="E32" i="10"/>
  <c r="E16" i="10"/>
  <c r="K55" i="10"/>
  <c r="K99" i="10"/>
  <c r="K60" i="10"/>
  <c r="K65" i="10"/>
  <c r="K102" i="10"/>
  <c r="E53" i="10"/>
  <c r="K71" i="10"/>
  <c r="E88" i="10"/>
  <c r="K76" i="10"/>
  <c r="K57" i="10"/>
  <c r="K78" i="10"/>
  <c r="K64" i="10"/>
  <c r="E12" i="10"/>
  <c r="E101" i="10"/>
  <c r="K77" i="10"/>
  <c r="K70" i="10"/>
  <c r="K87" i="10"/>
  <c r="K92" i="10"/>
  <c r="K54" i="10"/>
  <c r="J24" i="10"/>
  <c r="E24" i="10"/>
  <c r="J48" i="10"/>
  <c r="E48" i="10"/>
  <c r="J96" i="10"/>
  <c r="E96" i="10"/>
  <c r="J92" i="10"/>
  <c r="E92" i="10"/>
  <c r="J72" i="10"/>
  <c r="E72" i="10"/>
  <c r="J21" i="10"/>
  <c r="E21" i="10"/>
  <c r="J66" i="10"/>
  <c r="E66" i="10"/>
  <c r="J51" i="10"/>
  <c r="E51" i="10"/>
  <c r="E77" i="10"/>
  <c r="J68" i="10"/>
  <c r="E68" i="10"/>
  <c r="J20" i="10"/>
  <c r="E20" i="10"/>
  <c r="E73" i="10"/>
  <c r="E57" i="10"/>
  <c r="J39" i="10"/>
  <c r="E39" i="10"/>
  <c r="J37" i="10"/>
  <c r="E37" i="10"/>
  <c r="E91" i="10"/>
  <c r="J103" i="10"/>
  <c r="E103" i="10"/>
  <c r="J52" i="10"/>
  <c r="E52" i="10"/>
  <c r="J34" i="10"/>
  <c r="E34" i="10"/>
  <c r="J102" i="10"/>
  <c r="E102" i="10"/>
  <c r="J47" i="10"/>
  <c r="E47" i="10"/>
  <c r="J90" i="10"/>
  <c r="E90" i="10"/>
  <c r="J97" i="10"/>
  <c r="E97" i="10"/>
  <c r="E70" i="10"/>
  <c r="J43" i="10"/>
  <c r="E43" i="10"/>
  <c r="J19" i="10"/>
  <c r="E19" i="10"/>
  <c r="E69" i="10"/>
  <c r="K61" i="10"/>
  <c r="K94" i="10"/>
  <c r="J95" i="10"/>
  <c r="E95" i="10"/>
  <c r="K74" i="10"/>
  <c r="K58" i="10"/>
  <c r="J42" i="10"/>
  <c r="E42" i="10"/>
  <c r="K63" i="10"/>
  <c r="J41" i="10"/>
  <c r="E41" i="10"/>
  <c r="J99" i="10"/>
  <c r="E99" i="10"/>
  <c r="K51" i="10"/>
  <c r="K56" i="10"/>
  <c r="K89" i="10"/>
  <c r="E85" i="10"/>
  <c r="E75" i="10"/>
  <c r="E71" i="10"/>
  <c r="J33" i="10"/>
  <c r="E33" i="10"/>
  <c r="J29" i="10"/>
  <c r="E29" i="10"/>
  <c r="J50" i="10"/>
  <c r="E50" i="10"/>
  <c r="J82" i="10"/>
  <c r="E82" i="10"/>
  <c r="J35" i="10"/>
  <c r="E35" i="10"/>
  <c r="J67" i="10"/>
  <c r="E67" i="10"/>
  <c r="J58" i="10"/>
  <c r="E58" i="10"/>
  <c r="J60" i="10"/>
  <c r="E60" i="10"/>
  <c r="J98" i="10"/>
  <c r="E98" i="10"/>
  <c r="J27" i="10"/>
  <c r="E27" i="10"/>
  <c r="J64" i="10"/>
  <c r="E64" i="10"/>
  <c r="J87" i="10"/>
  <c r="E87" i="10"/>
  <c r="J56" i="10"/>
  <c r="E56" i="10"/>
  <c r="J100" i="10"/>
  <c r="E100" i="10"/>
  <c r="J26" i="10"/>
  <c r="E26" i="10"/>
  <c r="E65" i="10"/>
  <c r="E61" i="10"/>
  <c r="J54" i="10"/>
  <c r="E54" i="10"/>
  <c r="E94" i="10"/>
  <c r="E62" i="10"/>
  <c r="J23" i="10"/>
  <c r="E23" i="10"/>
  <c r="J80" i="10"/>
  <c r="E80" i="10"/>
  <c r="J84" i="10"/>
  <c r="E84" i="10"/>
  <c r="J89" i="10"/>
  <c r="E89" i="10"/>
  <c r="J31" i="10"/>
  <c r="E31" i="10"/>
  <c r="E86" i="10"/>
  <c r="K93" i="10"/>
  <c r="J74" i="10"/>
  <c r="E74" i="10"/>
  <c r="J59" i="10"/>
  <c r="E59" i="10"/>
  <c r="J45" i="10"/>
  <c r="E45" i="10"/>
  <c r="K82" i="10"/>
  <c r="K66" i="10"/>
  <c r="K50" i="10"/>
  <c r="J22" i="10"/>
  <c r="E22" i="10"/>
  <c r="K95" i="10"/>
  <c r="J76" i="10"/>
  <c r="E76" i="10"/>
  <c r="K88" i="10"/>
  <c r="K100" i="10"/>
  <c r="J81" i="10"/>
  <c r="E81" i="10"/>
  <c r="J78" i="10"/>
  <c r="E78" i="10"/>
  <c r="J49" i="10"/>
  <c r="E49" i="10"/>
  <c r="J25" i="10"/>
  <c r="E25" i="10"/>
  <c r="C2" i="1"/>
  <c r="L2" i="2"/>
  <c r="E103" i="9"/>
  <c r="F103" i="9" s="1"/>
  <c r="H103" i="9"/>
  <c r="C3" i="1"/>
  <c r="H102" i="9"/>
  <c r="E102" i="9"/>
  <c r="F102" i="9" s="1"/>
  <c r="H101" i="9"/>
  <c r="E101" i="9"/>
  <c r="F101" i="9" s="1"/>
  <c r="H100" i="9"/>
  <c r="E100" i="9"/>
  <c r="F100" i="9" s="1"/>
  <c r="H99" i="9"/>
  <c r="E99" i="9"/>
  <c r="F99" i="9" s="1"/>
  <c r="H98" i="9"/>
  <c r="E98" i="9"/>
  <c r="F98" i="9" s="1"/>
  <c r="H97" i="9"/>
  <c r="E97" i="9"/>
  <c r="F97" i="9" s="1"/>
  <c r="H96" i="9"/>
  <c r="E96" i="9"/>
  <c r="F96" i="9" s="1"/>
  <c r="H95" i="9"/>
  <c r="E95" i="9"/>
  <c r="F95" i="9" s="1"/>
  <c r="H94" i="9"/>
  <c r="E94" i="9"/>
  <c r="F94" i="9" s="1"/>
  <c r="H93" i="9"/>
  <c r="E93" i="9"/>
  <c r="F93" i="9" s="1"/>
  <c r="H92" i="9"/>
  <c r="E92" i="9"/>
  <c r="F92" i="9" s="1"/>
  <c r="H91" i="9"/>
  <c r="E91" i="9"/>
  <c r="F91" i="9" s="1"/>
  <c r="H90" i="9"/>
  <c r="E90" i="9"/>
  <c r="F90" i="9" s="1"/>
  <c r="H89" i="9"/>
  <c r="E89" i="9"/>
  <c r="F89" i="9" s="1"/>
  <c r="H88" i="9"/>
  <c r="E88" i="9"/>
  <c r="F88" i="9" s="1"/>
  <c r="H87" i="9"/>
  <c r="E87" i="9"/>
  <c r="F87" i="9" s="1"/>
  <c r="H86" i="9"/>
  <c r="E86" i="9"/>
  <c r="F86" i="9" s="1"/>
  <c r="H85" i="9"/>
  <c r="E85" i="9"/>
  <c r="F85" i="9" s="1"/>
  <c r="H84" i="9"/>
  <c r="E84" i="9"/>
  <c r="F84" i="9" s="1"/>
  <c r="H83" i="9"/>
  <c r="E83" i="9"/>
  <c r="F83" i="9" s="1"/>
  <c r="H82" i="9"/>
  <c r="E82" i="9"/>
  <c r="F82" i="9" s="1"/>
  <c r="H81" i="9"/>
  <c r="E81" i="9"/>
  <c r="F81" i="9" s="1"/>
  <c r="H80" i="9"/>
  <c r="E80" i="9"/>
  <c r="F80" i="9" s="1"/>
  <c r="H79" i="9"/>
  <c r="E79" i="9"/>
  <c r="F79" i="9" s="1"/>
  <c r="H78" i="9"/>
  <c r="E78" i="9"/>
  <c r="F78" i="9" s="1"/>
  <c r="H77" i="9"/>
  <c r="E77" i="9"/>
  <c r="F77" i="9" s="1"/>
  <c r="H76" i="9"/>
  <c r="E76" i="9"/>
  <c r="F76" i="9" s="1"/>
  <c r="H75" i="9"/>
  <c r="E75" i="9"/>
  <c r="F75" i="9" s="1"/>
  <c r="H74" i="9"/>
  <c r="E74" i="9"/>
  <c r="F74" i="9" s="1"/>
  <c r="H73" i="9"/>
  <c r="E73" i="9"/>
  <c r="F73" i="9" s="1"/>
  <c r="H72" i="9"/>
  <c r="E72" i="9"/>
  <c r="F72" i="9" s="1"/>
  <c r="H71" i="9"/>
  <c r="E71" i="9"/>
  <c r="F71" i="9" s="1"/>
  <c r="H70" i="9"/>
  <c r="E70" i="9"/>
  <c r="F70" i="9" s="1"/>
  <c r="H69" i="9"/>
  <c r="E69" i="9"/>
  <c r="F69" i="9" s="1"/>
  <c r="H68" i="9"/>
  <c r="E68" i="9"/>
  <c r="F68" i="9" s="1"/>
  <c r="H67" i="9"/>
  <c r="E67" i="9"/>
  <c r="F67" i="9" s="1"/>
  <c r="H66" i="9"/>
  <c r="E66" i="9"/>
  <c r="F66" i="9" s="1"/>
  <c r="H65" i="9"/>
  <c r="E65" i="9"/>
  <c r="F65" i="9" s="1"/>
  <c r="H64" i="9"/>
  <c r="E64" i="9"/>
  <c r="F64" i="9" s="1"/>
  <c r="H63" i="9"/>
  <c r="E63" i="9"/>
  <c r="F63" i="9" s="1"/>
  <c r="H62" i="9"/>
  <c r="E62" i="9"/>
  <c r="F62" i="9" s="1"/>
  <c r="H61" i="9"/>
  <c r="E61" i="9"/>
  <c r="F61" i="9" s="1"/>
  <c r="H60" i="9"/>
  <c r="E60" i="9"/>
  <c r="I60" i="9" s="1"/>
  <c r="H59" i="9"/>
  <c r="E59" i="9"/>
  <c r="I59" i="9" s="1"/>
  <c r="H58" i="9"/>
  <c r="F58" i="9"/>
  <c r="K58" i="9" s="1"/>
  <c r="E58" i="9"/>
  <c r="I58" i="9" s="1"/>
  <c r="H57" i="9"/>
  <c r="E57" i="9"/>
  <c r="I57" i="9" s="1"/>
  <c r="H56" i="9"/>
  <c r="E56" i="9"/>
  <c r="I56" i="9" s="1"/>
  <c r="H55" i="9"/>
  <c r="E55" i="9"/>
  <c r="I55" i="9" s="1"/>
  <c r="H54" i="9"/>
  <c r="E54" i="9"/>
  <c r="I54" i="9" s="1"/>
  <c r="H53" i="9"/>
  <c r="E53" i="9"/>
  <c r="I53" i="9" s="1"/>
  <c r="H52" i="9"/>
  <c r="E52" i="9"/>
  <c r="I52" i="9" s="1"/>
  <c r="H51" i="9"/>
  <c r="E51" i="9"/>
  <c r="I51" i="9" s="1"/>
  <c r="H50" i="9"/>
  <c r="F50" i="9"/>
  <c r="K50" i="9" s="1"/>
  <c r="E50" i="9"/>
  <c r="I50" i="9" s="1"/>
  <c r="H49" i="9"/>
  <c r="E49" i="9"/>
  <c r="I49" i="9" s="1"/>
  <c r="H48" i="9"/>
  <c r="E48" i="9"/>
  <c r="I48" i="9" s="1"/>
  <c r="H47" i="9"/>
  <c r="E47" i="9"/>
  <c r="I47" i="9" s="1"/>
  <c r="H46" i="9"/>
  <c r="E46" i="9"/>
  <c r="I46" i="9" s="1"/>
  <c r="H45" i="9"/>
  <c r="E45" i="9"/>
  <c r="I45" i="9" s="1"/>
  <c r="H44" i="9"/>
  <c r="E44" i="9"/>
  <c r="I44" i="9" s="1"/>
  <c r="H43" i="9"/>
  <c r="E43" i="9"/>
  <c r="I43" i="9" s="1"/>
  <c r="H42" i="9"/>
  <c r="F42" i="9"/>
  <c r="K42" i="9" s="1"/>
  <c r="E42" i="9"/>
  <c r="I42" i="9" s="1"/>
  <c r="H41" i="9"/>
  <c r="E41" i="9"/>
  <c r="I41" i="9" s="1"/>
  <c r="H40" i="9"/>
  <c r="E40" i="9"/>
  <c r="I40" i="9" s="1"/>
  <c r="H39" i="9"/>
  <c r="E39" i="9"/>
  <c r="I39" i="9" s="1"/>
  <c r="H38" i="9"/>
  <c r="E38" i="9"/>
  <c r="I38" i="9" s="1"/>
  <c r="H37" i="9"/>
  <c r="E37" i="9"/>
  <c r="I37" i="9" s="1"/>
  <c r="H36" i="9"/>
  <c r="E36" i="9"/>
  <c r="I36" i="9" s="1"/>
  <c r="H35" i="9"/>
  <c r="E35" i="9"/>
  <c r="I35" i="9" s="1"/>
  <c r="H34" i="9"/>
  <c r="F34" i="9"/>
  <c r="K34" i="9" s="1"/>
  <c r="E34" i="9"/>
  <c r="I34" i="9" s="1"/>
  <c r="H33" i="9"/>
  <c r="E33" i="9"/>
  <c r="I33" i="9" s="1"/>
  <c r="H32" i="9"/>
  <c r="E32" i="9"/>
  <c r="I32" i="9" s="1"/>
  <c r="H31" i="9"/>
  <c r="E31" i="9"/>
  <c r="I31" i="9" s="1"/>
  <c r="H30" i="9"/>
  <c r="F30" i="9"/>
  <c r="K30" i="9" s="1"/>
  <c r="E30" i="9"/>
  <c r="I30" i="9" s="1"/>
  <c r="H29" i="9"/>
  <c r="E29" i="9"/>
  <c r="I29" i="9" s="1"/>
  <c r="H28" i="9"/>
  <c r="E28" i="9"/>
  <c r="I28" i="9" s="1"/>
  <c r="H27" i="9"/>
  <c r="E27" i="9"/>
  <c r="I27" i="9" s="1"/>
  <c r="H26" i="9"/>
  <c r="E26" i="9"/>
  <c r="I26" i="9" s="1"/>
  <c r="H25" i="9"/>
  <c r="E25" i="9"/>
  <c r="I25" i="9" s="1"/>
  <c r="H24" i="9"/>
  <c r="E24" i="9"/>
  <c r="I24" i="9" s="1"/>
  <c r="H23" i="9"/>
  <c r="E23" i="9"/>
  <c r="I23" i="9" s="1"/>
  <c r="H22" i="9"/>
  <c r="F22" i="9"/>
  <c r="K22" i="9" s="1"/>
  <c r="E22" i="9"/>
  <c r="I22" i="9" s="1"/>
  <c r="H21" i="9"/>
  <c r="E21" i="9"/>
  <c r="I21" i="9" s="1"/>
  <c r="H20" i="9"/>
  <c r="E20" i="9"/>
  <c r="I20" i="9" s="1"/>
  <c r="H19" i="9"/>
  <c r="E19" i="9"/>
  <c r="I19" i="9" s="1"/>
  <c r="H18" i="9"/>
  <c r="E18" i="9"/>
  <c r="I18" i="9" s="1"/>
  <c r="H17" i="9"/>
  <c r="E17" i="9"/>
  <c r="I17" i="9" s="1"/>
  <c r="H16" i="9"/>
  <c r="E16" i="9"/>
  <c r="I16" i="9" s="1"/>
  <c r="H15" i="9"/>
  <c r="E15" i="9"/>
  <c r="I15" i="9" s="1"/>
  <c r="H14" i="9"/>
  <c r="F14" i="9"/>
  <c r="K14" i="9" s="1"/>
  <c r="E14" i="9"/>
  <c r="I14" i="9" s="1"/>
  <c r="H13" i="9"/>
  <c r="E13" i="9"/>
  <c r="I13" i="9" s="1"/>
  <c r="H12" i="9"/>
  <c r="E12" i="9"/>
  <c r="I12" i="9" s="1"/>
  <c r="H11" i="9"/>
  <c r="E11" i="9"/>
  <c r="I11" i="9" s="1"/>
  <c r="H10" i="9"/>
  <c r="E10" i="9"/>
  <c r="I10" i="9" s="1"/>
  <c r="H9" i="9"/>
  <c r="E9" i="9"/>
  <c r="I9" i="9" s="1"/>
  <c r="H8" i="9"/>
  <c r="E8" i="9"/>
  <c r="I8" i="9" s="1"/>
  <c r="H7" i="9"/>
  <c r="E7" i="9"/>
  <c r="F7" i="9" s="1"/>
  <c r="K7" i="9" s="1"/>
  <c r="H6" i="9"/>
  <c r="E6" i="9"/>
  <c r="F6" i="9" s="1"/>
  <c r="K6" i="9" s="1"/>
  <c r="H5" i="9"/>
  <c r="E5" i="9"/>
  <c r="F5" i="9" s="1"/>
  <c r="K5" i="9" s="1"/>
  <c r="H4" i="9"/>
  <c r="E4" i="9"/>
  <c r="I4" i="9" s="1"/>
  <c r="F38" i="9" l="1"/>
  <c r="K38" i="9" s="1"/>
  <c r="F46" i="9"/>
  <c r="K46" i="9" s="1"/>
  <c r="F54" i="9"/>
  <c r="K54" i="9" s="1"/>
  <c r="F10" i="9"/>
  <c r="K10" i="9" s="1"/>
  <c r="F18" i="9"/>
  <c r="K18" i="9" s="1"/>
  <c r="F26" i="9"/>
  <c r="K26" i="9" s="1"/>
  <c r="G5" i="9"/>
  <c r="I5" i="9"/>
  <c r="G6" i="9"/>
  <c r="I6" i="9"/>
  <c r="G7" i="9"/>
  <c r="I7" i="9"/>
  <c r="F8" i="9"/>
  <c r="K8" i="9" s="1"/>
  <c r="F12" i="9"/>
  <c r="K12" i="9" s="1"/>
  <c r="F16" i="9"/>
  <c r="K16" i="9" s="1"/>
  <c r="F20" i="9"/>
  <c r="K20" i="9" s="1"/>
  <c r="F24" i="9"/>
  <c r="K24" i="9" s="1"/>
  <c r="F28" i="9"/>
  <c r="K28" i="9" s="1"/>
  <c r="F32" i="9"/>
  <c r="K32" i="9" s="1"/>
  <c r="F36" i="9"/>
  <c r="K36" i="9" s="1"/>
  <c r="F40" i="9"/>
  <c r="K40" i="9" s="1"/>
  <c r="F44" i="9"/>
  <c r="K44" i="9" s="1"/>
  <c r="F48" i="9"/>
  <c r="K48" i="9" s="1"/>
  <c r="F52" i="9"/>
  <c r="K52" i="9" s="1"/>
  <c r="F56" i="9"/>
  <c r="K56" i="9" s="1"/>
  <c r="F60" i="9"/>
  <c r="K60" i="9" s="1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F4" i="9"/>
  <c r="K4" i="9" s="1"/>
  <c r="F9" i="9"/>
  <c r="K9" i="9" s="1"/>
  <c r="F11" i="9"/>
  <c r="K11" i="9" s="1"/>
  <c r="F13" i="9"/>
  <c r="K13" i="9" s="1"/>
  <c r="F15" i="9"/>
  <c r="K15" i="9" s="1"/>
  <c r="F17" i="9"/>
  <c r="K17" i="9" s="1"/>
  <c r="F19" i="9"/>
  <c r="K19" i="9" s="1"/>
  <c r="F21" i="9"/>
  <c r="K21" i="9" s="1"/>
  <c r="F23" i="9"/>
  <c r="K23" i="9" s="1"/>
  <c r="F25" i="9"/>
  <c r="K25" i="9" s="1"/>
  <c r="F27" i="9"/>
  <c r="K27" i="9" s="1"/>
  <c r="F29" i="9"/>
  <c r="K29" i="9" s="1"/>
  <c r="F31" i="9"/>
  <c r="K31" i="9" s="1"/>
  <c r="F33" i="9"/>
  <c r="K33" i="9" s="1"/>
  <c r="F35" i="9"/>
  <c r="K35" i="9" s="1"/>
  <c r="F37" i="9"/>
  <c r="K37" i="9" s="1"/>
  <c r="F39" i="9"/>
  <c r="K39" i="9" s="1"/>
  <c r="F41" i="9"/>
  <c r="K41" i="9" s="1"/>
  <c r="F43" i="9"/>
  <c r="K43" i="9" s="1"/>
  <c r="F45" i="9"/>
  <c r="K45" i="9" s="1"/>
  <c r="F47" i="9"/>
  <c r="K47" i="9" s="1"/>
  <c r="F49" i="9"/>
  <c r="K49" i="9" s="1"/>
  <c r="F51" i="9"/>
  <c r="K51" i="9" s="1"/>
  <c r="F53" i="9"/>
  <c r="K53" i="9" s="1"/>
  <c r="F55" i="9"/>
  <c r="K55" i="9" s="1"/>
  <c r="F57" i="9"/>
  <c r="K57" i="9" s="1"/>
  <c r="F59" i="9"/>
  <c r="K59" i="9" s="1"/>
  <c r="I103" i="9"/>
  <c r="G103" i="9"/>
  <c r="J103" i="9" s="1"/>
  <c r="K103" i="9"/>
  <c r="J5" i="9"/>
  <c r="J6" i="9"/>
  <c r="J7" i="9"/>
  <c r="G4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I61" i="9"/>
  <c r="G62" i="9"/>
  <c r="I62" i="9"/>
  <c r="G63" i="9"/>
  <c r="I63" i="9"/>
  <c r="G64" i="9"/>
  <c r="I64" i="9"/>
  <c r="G65" i="9"/>
  <c r="I65" i="9"/>
  <c r="G66" i="9"/>
  <c r="I66" i="9"/>
  <c r="G67" i="9"/>
  <c r="I67" i="9"/>
  <c r="G68" i="9"/>
  <c r="I68" i="9"/>
  <c r="G69" i="9"/>
  <c r="I69" i="9"/>
  <c r="G70" i="9"/>
  <c r="I70" i="9"/>
  <c r="G71" i="9"/>
  <c r="I71" i="9"/>
  <c r="G72" i="9"/>
  <c r="I72" i="9"/>
  <c r="G73" i="9"/>
  <c r="I73" i="9"/>
  <c r="G74" i="9"/>
  <c r="I74" i="9"/>
  <c r="G75" i="9"/>
  <c r="I75" i="9"/>
  <c r="G76" i="9"/>
  <c r="I76" i="9"/>
  <c r="G77" i="9"/>
  <c r="I77" i="9"/>
  <c r="G78" i="9"/>
  <c r="I78" i="9"/>
  <c r="G79" i="9"/>
  <c r="I79" i="9"/>
  <c r="G80" i="9"/>
  <c r="I80" i="9"/>
  <c r="G81" i="9"/>
  <c r="I81" i="9"/>
  <c r="G82" i="9"/>
  <c r="I82" i="9"/>
  <c r="G83" i="9"/>
  <c r="I83" i="9"/>
  <c r="G84" i="9"/>
  <c r="I84" i="9"/>
  <c r="G85" i="9"/>
  <c r="I85" i="9"/>
  <c r="G86" i="9"/>
  <c r="I86" i="9"/>
  <c r="G87" i="9"/>
  <c r="I87" i="9"/>
  <c r="G88" i="9"/>
  <c r="I88" i="9"/>
  <c r="G89" i="9"/>
  <c r="I89" i="9"/>
  <c r="G90" i="9"/>
  <c r="I90" i="9"/>
  <c r="G91" i="9"/>
  <c r="I91" i="9"/>
  <c r="G92" i="9"/>
  <c r="I92" i="9"/>
  <c r="G93" i="9"/>
  <c r="I93" i="9"/>
  <c r="G94" i="9"/>
  <c r="I94" i="9"/>
  <c r="G95" i="9"/>
  <c r="I95" i="9"/>
  <c r="G96" i="9"/>
  <c r="I96" i="9"/>
  <c r="G97" i="9"/>
  <c r="I97" i="9"/>
  <c r="G98" i="9"/>
  <c r="I98" i="9"/>
  <c r="G99" i="9"/>
  <c r="I99" i="9"/>
  <c r="G100" i="9"/>
  <c r="I100" i="9"/>
  <c r="G101" i="9"/>
  <c r="I101" i="9"/>
  <c r="G102" i="9"/>
  <c r="I102" i="9"/>
  <c r="D5" i="6"/>
  <c r="D6" i="6"/>
  <c r="E10" i="6"/>
  <c r="E6" i="6"/>
  <c r="C6" i="6"/>
  <c r="E5" i="6"/>
  <c r="C5" i="6"/>
  <c r="E4" i="6"/>
  <c r="H4" i="6" s="1"/>
  <c r="J4" i="6" s="1"/>
  <c r="B4" i="6"/>
  <c r="C4" i="6" s="1"/>
  <c r="H10" i="6" l="1"/>
  <c r="J10" i="6" s="1"/>
  <c r="L7" i="9"/>
  <c r="L6" i="9"/>
  <c r="L5" i="9"/>
  <c r="J60" i="9"/>
  <c r="L60" i="9"/>
  <c r="J58" i="9"/>
  <c r="L58" i="9"/>
  <c r="J56" i="9"/>
  <c r="L56" i="9"/>
  <c r="J54" i="9"/>
  <c r="L54" i="9"/>
  <c r="J52" i="9"/>
  <c r="L52" i="9"/>
  <c r="J50" i="9"/>
  <c r="L50" i="9"/>
  <c r="J48" i="9"/>
  <c r="L48" i="9"/>
  <c r="J46" i="9"/>
  <c r="L46" i="9"/>
  <c r="J44" i="9"/>
  <c r="L44" i="9"/>
  <c r="J42" i="9"/>
  <c r="L42" i="9"/>
  <c r="J40" i="9"/>
  <c r="L40" i="9"/>
  <c r="J38" i="9"/>
  <c r="L38" i="9"/>
  <c r="J36" i="9"/>
  <c r="L36" i="9"/>
  <c r="J34" i="9"/>
  <c r="L34" i="9"/>
  <c r="J32" i="9"/>
  <c r="L32" i="9"/>
  <c r="J30" i="9"/>
  <c r="L30" i="9"/>
  <c r="J28" i="9"/>
  <c r="L28" i="9"/>
  <c r="J26" i="9"/>
  <c r="L26" i="9"/>
  <c r="J24" i="9"/>
  <c r="L24" i="9"/>
  <c r="J22" i="9"/>
  <c r="L22" i="9"/>
  <c r="J20" i="9"/>
  <c r="L20" i="9"/>
  <c r="J18" i="9"/>
  <c r="L18" i="9"/>
  <c r="J16" i="9"/>
  <c r="L16" i="9"/>
  <c r="J14" i="9"/>
  <c r="L14" i="9"/>
  <c r="J12" i="9"/>
  <c r="L12" i="9"/>
  <c r="J10" i="9"/>
  <c r="L10" i="9"/>
  <c r="J8" i="9"/>
  <c r="L8" i="9"/>
  <c r="J102" i="9"/>
  <c r="L102" i="9"/>
  <c r="J101" i="9"/>
  <c r="L101" i="9"/>
  <c r="J100" i="9"/>
  <c r="L100" i="9"/>
  <c r="J99" i="9"/>
  <c r="L99" i="9"/>
  <c r="J98" i="9"/>
  <c r="L98" i="9"/>
  <c r="J97" i="9"/>
  <c r="L97" i="9"/>
  <c r="J96" i="9"/>
  <c r="L96" i="9"/>
  <c r="J95" i="9"/>
  <c r="L95" i="9"/>
  <c r="J94" i="9"/>
  <c r="L94" i="9"/>
  <c r="J93" i="9"/>
  <c r="L93" i="9"/>
  <c r="J92" i="9"/>
  <c r="L92" i="9"/>
  <c r="J91" i="9"/>
  <c r="L91" i="9"/>
  <c r="J90" i="9"/>
  <c r="L90" i="9"/>
  <c r="J89" i="9"/>
  <c r="L89" i="9"/>
  <c r="J88" i="9"/>
  <c r="L88" i="9"/>
  <c r="J87" i="9"/>
  <c r="L87" i="9"/>
  <c r="J86" i="9"/>
  <c r="L86" i="9"/>
  <c r="J85" i="9"/>
  <c r="L85" i="9"/>
  <c r="J84" i="9"/>
  <c r="L84" i="9"/>
  <c r="J83" i="9"/>
  <c r="L83" i="9"/>
  <c r="J82" i="9"/>
  <c r="L82" i="9"/>
  <c r="J81" i="9"/>
  <c r="L81" i="9"/>
  <c r="J80" i="9"/>
  <c r="L80" i="9"/>
  <c r="J79" i="9"/>
  <c r="L79" i="9"/>
  <c r="J78" i="9"/>
  <c r="L78" i="9"/>
  <c r="J77" i="9"/>
  <c r="L77" i="9"/>
  <c r="J76" i="9"/>
  <c r="L76" i="9"/>
  <c r="J75" i="9"/>
  <c r="L75" i="9"/>
  <c r="J74" i="9"/>
  <c r="L74" i="9"/>
  <c r="J73" i="9"/>
  <c r="L73" i="9"/>
  <c r="J72" i="9"/>
  <c r="L72" i="9"/>
  <c r="J71" i="9"/>
  <c r="L71" i="9"/>
  <c r="J70" i="9"/>
  <c r="L70" i="9"/>
  <c r="J69" i="9"/>
  <c r="L69" i="9"/>
  <c r="J68" i="9"/>
  <c r="L68" i="9"/>
  <c r="J67" i="9"/>
  <c r="L67" i="9"/>
  <c r="J66" i="9"/>
  <c r="L66" i="9"/>
  <c r="J65" i="9"/>
  <c r="L65" i="9"/>
  <c r="J64" i="9"/>
  <c r="L64" i="9"/>
  <c r="J63" i="9"/>
  <c r="L63" i="9"/>
  <c r="J62" i="9"/>
  <c r="L62" i="9"/>
  <c r="J61" i="9"/>
  <c r="L61" i="9"/>
  <c r="J59" i="9"/>
  <c r="L59" i="9"/>
  <c r="J57" i="9"/>
  <c r="L57" i="9"/>
  <c r="J55" i="9"/>
  <c r="L55" i="9"/>
  <c r="J53" i="9"/>
  <c r="L53" i="9"/>
  <c r="J51" i="9"/>
  <c r="L51" i="9"/>
  <c r="J49" i="9"/>
  <c r="L49" i="9"/>
  <c r="J47" i="9"/>
  <c r="L47" i="9"/>
  <c r="J45" i="9"/>
  <c r="L45" i="9"/>
  <c r="J43" i="9"/>
  <c r="L43" i="9"/>
  <c r="J41" i="9"/>
  <c r="L41" i="9"/>
  <c r="J39" i="9"/>
  <c r="L39" i="9"/>
  <c r="J37" i="9"/>
  <c r="L37" i="9"/>
  <c r="J35" i="9"/>
  <c r="L35" i="9"/>
  <c r="J33" i="9"/>
  <c r="L33" i="9"/>
  <c r="J31" i="9"/>
  <c r="L31" i="9"/>
  <c r="J29" i="9"/>
  <c r="L29" i="9"/>
  <c r="J27" i="9"/>
  <c r="L27" i="9"/>
  <c r="J25" i="9"/>
  <c r="L25" i="9"/>
  <c r="J23" i="9"/>
  <c r="L23" i="9"/>
  <c r="J21" i="9"/>
  <c r="L21" i="9"/>
  <c r="J19" i="9"/>
  <c r="L19" i="9"/>
  <c r="J17" i="9"/>
  <c r="L17" i="9"/>
  <c r="J15" i="9"/>
  <c r="L15" i="9"/>
  <c r="J13" i="9"/>
  <c r="L13" i="9"/>
  <c r="J11" i="9"/>
  <c r="L11" i="9"/>
  <c r="J9" i="9"/>
  <c r="L9" i="9"/>
  <c r="J4" i="9"/>
  <c r="L4" i="9"/>
  <c r="L103" i="9"/>
  <c r="H2" i="6"/>
  <c r="H8" i="6"/>
  <c r="H5" i="6"/>
  <c r="D4" i="6"/>
  <c r="H7" i="6"/>
  <c r="J7" i="6" s="1"/>
  <c r="B8" i="1"/>
  <c r="B4" i="1"/>
  <c r="H9" i="6" l="1"/>
  <c r="J9" i="6" s="1"/>
  <c r="H6" i="6"/>
  <c r="J6" i="6" s="1"/>
  <c r="J8" i="6"/>
  <c r="H3" i="6"/>
  <c r="B13" i="6" s="1"/>
  <c r="J5" i="6"/>
  <c r="J2" i="6"/>
  <c r="B12" i="6"/>
  <c r="H10" i="2"/>
  <c r="H9" i="2"/>
  <c r="H8" i="2"/>
  <c r="H10" i="4"/>
  <c r="H9" i="4"/>
  <c r="H8" i="4"/>
  <c r="B9" i="6" l="1"/>
  <c r="B10" i="6"/>
  <c r="B8" i="6"/>
  <c r="J3" i="6"/>
  <c r="B11" i="6"/>
  <c r="B14" i="6" s="1"/>
  <c r="B5" i="5"/>
  <c r="B6" i="5"/>
  <c r="E10" i="5"/>
  <c r="B18" i="6" l="1"/>
  <c r="I9" i="6" s="1"/>
  <c r="K9" i="6" s="1"/>
  <c r="B15" i="6"/>
  <c r="B19" i="6"/>
  <c r="B16" i="6"/>
  <c r="B17" i="6"/>
  <c r="I10" i="6" l="1"/>
  <c r="K10" i="6" s="1"/>
  <c r="I8" i="6"/>
  <c r="K8" i="6" s="1"/>
  <c r="I4" i="6"/>
  <c r="K4" i="6" s="1"/>
  <c r="I3" i="6"/>
  <c r="K3" i="6" s="1"/>
  <c r="I2" i="6"/>
  <c r="K2" i="6" s="1"/>
  <c r="I7" i="6"/>
  <c r="K7" i="6" s="1"/>
  <c r="I6" i="6"/>
  <c r="K6" i="6" s="1"/>
  <c r="I5" i="6"/>
  <c r="K5" i="6" s="1"/>
  <c r="C5" i="5"/>
  <c r="E6" i="5"/>
  <c r="C6" i="5"/>
  <c r="H8" i="5" s="1"/>
  <c r="E5" i="5"/>
  <c r="H4" i="5"/>
  <c r="J4" i="5" s="1"/>
  <c r="E4" i="5"/>
  <c r="B4" i="5"/>
  <c r="C4" i="5" s="1"/>
  <c r="C5" i="4"/>
  <c r="D5" i="4"/>
  <c r="C6" i="4"/>
  <c r="D6" i="4"/>
  <c r="D4" i="4"/>
  <c r="C4" i="4"/>
  <c r="B5" i="4"/>
  <c r="B4" i="4"/>
  <c r="D5" i="2"/>
  <c r="D6" i="2"/>
  <c r="D4" i="2"/>
  <c r="C5" i="2"/>
  <c r="C6" i="2"/>
  <c r="C4" i="2"/>
  <c r="B6" i="2"/>
  <c r="B5" i="2"/>
  <c r="B4" i="2"/>
  <c r="H7" i="5" l="1"/>
  <c r="J7" i="5" s="1"/>
  <c r="H10" i="5"/>
  <c r="J10" i="5" s="1"/>
  <c r="K11" i="6"/>
  <c r="H2" i="5"/>
  <c r="H5" i="5"/>
  <c r="D4" i="5"/>
  <c r="D5" i="5"/>
  <c r="D6" i="5"/>
  <c r="E6" i="2"/>
  <c r="E5" i="2"/>
  <c r="E4" i="2"/>
  <c r="H5" i="4"/>
  <c r="H7" i="4"/>
  <c r="J7" i="4" s="1"/>
  <c r="E6" i="4"/>
  <c r="E5" i="4"/>
  <c r="J10" i="4" s="1"/>
  <c r="H4" i="4"/>
  <c r="J4" i="4" s="1"/>
  <c r="E4" i="4"/>
  <c r="H6" i="5" l="1"/>
  <c r="J6" i="5" s="1"/>
  <c r="H9" i="5"/>
  <c r="J9" i="5" s="1"/>
  <c r="B12" i="5"/>
  <c r="J2" i="5"/>
  <c r="H3" i="5"/>
  <c r="J5" i="5"/>
  <c r="J8" i="5"/>
  <c r="J9" i="4"/>
  <c r="H3" i="4"/>
  <c r="J3" i="4" s="1"/>
  <c r="J5" i="4"/>
  <c r="J8" i="4"/>
  <c r="H6" i="4"/>
  <c r="J6" i="4" s="1"/>
  <c r="H2" i="4"/>
  <c r="B9" i="5" l="1"/>
  <c r="B8" i="5"/>
  <c r="B11" i="5"/>
  <c r="J3" i="5"/>
  <c r="B10" i="5"/>
  <c r="B13" i="5"/>
  <c r="B8" i="4"/>
  <c r="B11" i="4"/>
  <c r="B13" i="4"/>
  <c r="J2" i="4"/>
  <c r="B12" i="4"/>
  <c r="B10" i="4"/>
  <c r="B9" i="4"/>
  <c r="B14" i="5" l="1"/>
  <c r="B18" i="5" s="1"/>
  <c r="I10" i="5" s="1"/>
  <c r="K10" i="5" s="1"/>
  <c r="B14" i="4"/>
  <c r="B18" i="4" s="1"/>
  <c r="H5" i="2"/>
  <c r="J5" i="2" s="1"/>
  <c r="J8" i="2"/>
  <c r="B17" i="5" l="1"/>
  <c r="B19" i="5"/>
  <c r="I7" i="5" s="1"/>
  <c r="K7" i="5" s="1"/>
  <c r="B16" i="5"/>
  <c r="B15" i="5"/>
  <c r="I8" i="5"/>
  <c r="K8" i="5" s="1"/>
  <c r="I9" i="5"/>
  <c r="K9" i="5" s="1"/>
  <c r="B15" i="4"/>
  <c r="B16" i="4"/>
  <c r="I3" i="4" s="1"/>
  <c r="K3" i="4" s="1"/>
  <c r="B17" i="4"/>
  <c r="I9" i="4"/>
  <c r="K9" i="4" s="1"/>
  <c r="I10" i="4"/>
  <c r="K10" i="4" s="1"/>
  <c r="B19" i="4"/>
  <c r="I8" i="4"/>
  <c r="K8" i="4" s="1"/>
  <c r="H3" i="2"/>
  <c r="J3" i="2" s="1"/>
  <c r="H6" i="2"/>
  <c r="J6" i="2" s="1"/>
  <c r="H2" i="2"/>
  <c r="J2" i="2" s="1"/>
  <c r="H4" i="2"/>
  <c r="J4" i="2" s="1"/>
  <c r="H7" i="2"/>
  <c r="J7" i="2" s="1"/>
  <c r="J10" i="2"/>
  <c r="J9" i="2"/>
  <c r="I6" i="5" l="1"/>
  <c r="K6" i="5" s="1"/>
  <c r="I3" i="5"/>
  <c r="K3" i="5" s="1"/>
  <c r="I4" i="5"/>
  <c r="K4" i="5" s="1"/>
  <c r="I2" i="5"/>
  <c r="K2" i="5" s="1"/>
  <c r="I5" i="5"/>
  <c r="K5" i="5" s="1"/>
  <c r="K11" i="5"/>
  <c r="I6" i="4"/>
  <c r="K6" i="4" s="1"/>
  <c r="I5" i="4"/>
  <c r="K5" i="4" s="1"/>
  <c r="I7" i="4"/>
  <c r="K7" i="4" s="1"/>
  <c r="I4" i="4"/>
  <c r="K4" i="4" s="1"/>
  <c r="I2" i="4"/>
  <c r="K2" i="4" s="1"/>
  <c r="K11" i="4" s="1"/>
  <c r="B9" i="2"/>
  <c r="B13" i="2"/>
  <c r="B12" i="2"/>
  <c r="B10" i="2"/>
  <c r="B8" i="2"/>
  <c r="B11" i="2" l="1"/>
  <c r="B14" i="2" s="1"/>
  <c r="B19" i="2" s="1"/>
  <c r="C7" i="1"/>
  <c r="C6" i="1"/>
  <c r="E2" i="1" l="1"/>
  <c r="E3" i="1"/>
  <c r="E6" i="1"/>
  <c r="E7" i="1"/>
  <c r="B15" i="2"/>
  <c r="B18" i="2"/>
  <c r="B17" i="2"/>
  <c r="I7" i="2" s="1"/>
  <c r="K7" i="2" s="1"/>
  <c r="B16" i="2"/>
  <c r="I4" i="2" s="1"/>
  <c r="K4" i="2" s="1"/>
  <c r="E8" i="1" l="1"/>
  <c r="E4" i="1"/>
  <c r="I5" i="2"/>
  <c r="K5" i="2" s="1"/>
  <c r="I2" i="2"/>
  <c r="K2" i="2" s="1"/>
  <c r="I3" i="2"/>
  <c r="K3" i="2" s="1"/>
  <c r="I6" i="2"/>
  <c r="K6" i="2" s="1"/>
  <c r="I8" i="2"/>
  <c r="K8" i="2" s="1"/>
  <c r="I10" i="2"/>
  <c r="K10" i="2" s="1"/>
  <c r="I9" i="2"/>
  <c r="K9" i="2" s="1"/>
  <c r="K11" i="2" l="1"/>
</calcChain>
</file>

<file path=xl/sharedStrings.xml><?xml version="1.0" encoding="utf-8"?>
<sst xmlns="http://schemas.openxmlformats.org/spreadsheetml/2006/main" count="217" uniqueCount="62">
  <si>
    <t>A</t>
  </si>
  <si>
    <t>B</t>
  </si>
  <si>
    <t>x</t>
  </si>
  <si>
    <t>y</t>
  </si>
  <si>
    <t>z</t>
  </si>
  <si>
    <t>C</t>
  </si>
  <si>
    <t>xAB</t>
  </si>
  <si>
    <t>yAB</t>
  </si>
  <si>
    <t>zAB</t>
  </si>
  <si>
    <t>xAC</t>
  </si>
  <si>
    <t>yAC</t>
  </si>
  <si>
    <t>zAC</t>
  </si>
  <si>
    <t>a</t>
  </si>
  <si>
    <t>b</t>
  </si>
  <si>
    <t>c</t>
  </si>
  <si>
    <t>M1</t>
  </si>
  <si>
    <t>M2</t>
  </si>
  <si>
    <t>M3</t>
  </si>
  <si>
    <t>M</t>
  </si>
  <si>
    <t>R</t>
  </si>
  <si>
    <t>ab/2cM</t>
  </si>
  <si>
    <t>ac/2bM</t>
  </si>
  <si>
    <t>abc/2M^3</t>
  </si>
  <si>
    <t>bc/2aM</t>
  </si>
  <si>
    <t>xśrodka</t>
  </si>
  <si>
    <t>składnik</t>
  </si>
  <si>
    <t>poch</t>
  </si>
  <si>
    <t>u</t>
  </si>
  <si>
    <t>MPEA</t>
  </si>
  <si>
    <t>MPEB</t>
  </si>
  <si>
    <t>k</t>
  </si>
  <si>
    <t>yśrodka</t>
  </si>
  <si>
    <t>zśrodka</t>
  </si>
  <si>
    <t>s</t>
  </si>
  <si>
    <t>poch . u</t>
  </si>
  <si>
    <t>kąt</t>
  </si>
  <si>
    <t>xBC</t>
  </si>
  <si>
    <t>yBC</t>
  </si>
  <si>
    <t>zBC</t>
  </si>
  <si>
    <t>iloczyn</t>
  </si>
  <si>
    <t>ui</t>
  </si>
  <si>
    <t>u=</t>
  </si>
  <si>
    <t>dr/dc</t>
  </si>
  <si>
    <t>dr/ds.</t>
  </si>
  <si>
    <t>us</t>
  </si>
  <si>
    <t>uc</t>
  </si>
  <si>
    <t>d us</t>
  </si>
  <si>
    <t>d uc</t>
  </si>
  <si>
    <t>wływ AB</t>
  </si>
  <si>
    <t>wływ AC</t>
  </si>
  <si>
    <t>wływ BC</t>
  </si>
  <si>
    <t>dwa składniki niepewności i ich suma geometryczna</t>
  </si>
  <si>
    <t>początek dla s=16</t>
  </si>
  <si>
    <t>Tablica 1</t>
  </si>
  <si>
    <t>Tablica 2</t>
  </si>
  <si>
    <t>Tablica 3</t>
  </si>
  <si>
    <t>Tablica 6</t>
  </si>
  <si>
    <t>Tablica 5</t>
  </si>
  <si>
    <t>Rozmieszczenie co 120 stopni</t>
  </si>
  <si>
    <t>Tablica 4</t>
  </si>
  <si>
    <t>strzałka - cięciwa (analiza składników)</t>
  </si>
  <si>
    <t>strzałka - cięciwa (wykresy)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</si>
</sst>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0" borderId="0" xfId="0" applyNumberFormat="1"/>
    <xf numFmtId="0" fontId="0" fillId="2" borderId="0" xfId="0" applyFill="1"/>
    <xf numFmtId="2" fontId="0" fillId="2" borderId="0" xfId="0" applyNumberFormat="1" applyFill="1"/>
    <xf numFmtId="0" fontId="0" fillId="2" borderId="0" xfId="0" applyFill="1" applyBorder="1" applyAlignment="1">
      <alignment vertical="center" wrapText="1"/>
    </xf>
    <xf numFmtId="0" fontId="0" fillId="0" borderId="0" xfId="0" applyFill="1"/>
    <xf numFmtId="164" fontId="0" fillId="0" borderId="0" xfId="0" applyNumberFormat="1"/>
    <xf numFmtId="0" fontId="0" fillId="3" borderId="0" xfId="0" applyFill="1"/>
    <xf numFmtId="0" fontId="0" fillId="4" borderId="0" xfId="0" applyFill="1"/>
    <xf numFmtId="164" fontId="0" fillId="0" borderId="0" xfId="0" applyNumberFormat="1" applyFill="1"/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 - c (3)'!$J$19:$J$102</c:f>
              <c:numCache>
                <c:formatCode>General</c:formatCode>
                <c:ptCount val="84"/>
                <c:pt idx="0">
                  <c:v>1.704231251702172</c:v>
                </c:pt>
                <c:pt idx="1">
                  <c:v>1.5837642922252093</c:v>
                </c:pt>
                <c:pt idx="2">
                  <c:v>1.4769289052200982</c:v>
                </c:pt>
                <c:pt idx="3">
                  <c:v>1.3815822273573826</c:v>
                </c:pt>
                <c:pt idx="4">
                  <c:v>1.2960109738904391</c:v>
                </c:pt>
                <c:pt idx="5">
                  <c:v>1.2188291475305921</c:v>
                </c:pt>
                <c:pt idx="6">
                  <c:v>1.1489036493052496</c:v>
                </c:pt>
                <c:pt idx="7">
                  <c:v>1.0852992979829064</c:v>
                </c:pt>
                <c:pt idx="8">
                  <c:v>1.0272375959780544</c:v>
                </c:pt>
                <c:pt idx="9">
                  <c:v>0.97406539162997596</c:v>
                </c:pt>
                <c:pt idx="10">
                  <c:v>0.92523077245936625</c:v>
                </c:pt>
                <c:pt idx="11">
                  <c:v>0.88026431378201708</c:v>
                </c:pt>
                <c:pt idx="12">
                  <c:v>0.83876434295743652</c:v>
                </c:pt>
                <c:pt idx="13">
                  <c:v>0.8003852491235639</c:v>
                </c:pt>
                <c:pt idx="14">
                  <c:v>0.76482812696488534</c:v>
                </c:pt>
                <c:pt idx="15">
                  <c:v>0.73183322665273232</c:v>
                </c:pt>
                <c:pt idx="16">
                  <c:v>0.70117381405904411</c:v>
                </c:pt>
                <c:pt idx="17">
                  <c:v>0.67265114132876347</c:v>
                </c:pt>
                <c:pt idx="18">
                  <c:v>0.64609029848851185</c:v>
                </c:pt>
                <c:pt idx="19">
                  <c:v>0.62133676923004177</c:v>
                </c:pt>
                <c:pt idx="20">
                  <c:v>0.59825355337761565</c:v>
                </c:pt>
                <c:pt idx="21">
                  <c:v>0.57671874837115622</c:v>
                </c:pt>
                <c:pt idx="22">
                  <c:v>0.55662350488798173</c:v>
                </c:pt>
                <c:pt idx="23">
                  <c:v>0.53787028929062408</c:v>
                </c:pt>
                <c:pt idx="24">
                  <c:v>0.52037139923412856</c:v>
                </c:pt>
                <c:pt idx="25">
                  <c:v>0.50404768944818534</c:v>
                </c:pt>
                <c:pt idx="26">
                  <c:v>0.48882747312992963</c:v>
                </c:pt>
                <c:pt idx="27">
                  <c:v>0.4746455710625237</c:v>
                </c:pt>
                <c:pt idx="28">
                  <c:v>0.46144248590024223</c:v>
                </c:pt>
                <c:pt idx="29">
                  <c:v>0.44916368332292517</c:v>
                </c:pt>
                <c:pt idx="30">
                  <c:v>0.43775896517996538</c:v>
                </c:pt>
                <c:pt idx="31">
                  <c:v>0.42718192248224429</c:v>
                </c:pt>
                <c:pt idx="32">
                  <c:v>0.41738945828673768</c:v>
                </c:pt>
                <c:pt idx="33">
                  <c:v>0.40834137225178485</c:v>
                </c:pt>
                <c:pt idx="34">
                  <c:v>0.39999999999999997</c:v>
                </c:pt>
                <c:pt idx="35">
                  <c:v>0.39232990147507141</c:v>
                </c:pt>
                <c:pt idx="36">
                  <c:v>0.38529759327303342</c:v>
                </c:pt>
                <c:pt idx="37">
                  <c:v>0.37887132051606914</c:v>
                </c:pt>
                <c:pt idx="38">
                  <c:v>0.37302086426081499</c:v>
                </c:pt>
                <c:pt idx="39">
                  <c:v>0.36771738073299348</c:v>
                </c:pt>
                <c:pt idx="40">
                  <c:v>0.3629332688919803</c:v>
                </c:pt>
                <c:pt idx="41">
                  <c:v>0.35864206298479739</c:v>
                </c:pt>
                <c:pt idx="42">
                  <c:v>0.35481834687680902</c:v>
                </c:pt>
                <c:pt idx="43">
                  <c:v>0.35143768706887563</c:v>
                </c:pt>
                <c:pt idx="44">
                  <c:v>0.3484765814451552</c:v>
                </c:pt>
                <c:pt idx="45">
                  <c:v>0.34591242095363645</c:v>
                </c:pt>
                <c:pt idx="46">
                  <c:v>0.34372346160875739</c:v>
                </c:pt>
                <c:pt idx="47">
                  <c:v>0.34188880442290592</c:v>
                </c:pt>
                <c:pt idx="48">
                  <c:v>0.34038838111780489</c:v>
                </c:pt>
                <c:pt idx="49">
                  <c:v>0.33920294373115656</c:v>
                </c:pt>
                <c:pt idx="50">
                  <c:v>0.3383140565099152</c:v>
                </c:pt>
                <c:pt idx="51">
                  <c:v>0.33770408875978386</c:v>
                </c:pt>
                <c:pt idx="52">
                  <c:v>0.33735620759183221</c:v>
                </c:pt>
                <c:pt idx="53">
                  <c:v>0.33725436976333534</c:v>
                </c:pt>
                <c:pt idx="54">
                  <c:v>0.3373833120444612</c:v>
                </c:pt>
                <c:pt idx="55">
                  <c:v>0.33772853975055939</c:v>
                </c:pt>
                <c:pt idx="56">
                  <c:v>0.33827631325876217</c:v>
                </c:pt>
                <c:pt idx="57">
                  <c:v>0.33901363247645283</c:v>
                </c:pt>
                <c:pt idx="58">
                  <c:v>0.33992821934855016</c:v>
                </c:pt>
                <c:pt idx="59">
                  <c:v>0.34100849858243781</c:v>
                </c:pt>
                <c:pt idx="60">
                  <c:v>0.34224357683664025</c:v>
                </c:pt>
                <c:pt idx="61">
                  <c:v>0.34362322066554674</c:v>
                </c:pt>
                <c:pt idx="62">
                  <c:v>0.34513783354153682</c:v>
                </c:pt>
                <c:pt idx="63">
                  <c:v>0.34677843229187144</c:v>
                </c:pt>
                <c:pt idx="64">
                  <c:v>0.3485366232948523</c:v>
                </c:pt>
                <c:pt idx="65">
                  <c:v>0.35040457878226716</c:v>
                </c:pt>
                <c:pt idx="66">
                  <c:v>0.35237501359740853</c:v>
                </c:pt>
                <c:pt idx="67">
                  <c:v>0.35444116276478504</c:v>
                </c:pt>
                <c:pt idx="68">
                  <c:v>0.35659676024468084</c:v>
                </c:pt>
                <c:pt idx="69">
                  <c:v>0.35883601928023129</c:v>
                </c:pt>
                <c:pt idx="70">
                  <c:v>0.36115361480687974</c:v>
                </c:pt>
                <c:pt idx="71">
                  <c:v>0.36354466849938499</c:v>
                </c:pt>
                <c:pt idx="72">
                  <c:v>0.36600473720464632</c:v>
                </c:pt>
                <c:pt idx="73">
                  <c:v>0.36852980579110189</c:v>
                </c:pt>
                <c:pt idx="74">
                  <c:v>0.37111628591054635</c:v>
                </c:pt>
                <c:pt idx="75">
                  <c:v>0.37376102295099661</c:v>
                </c:pt>
                <c:pt idx="76">
                  <c:v>0.37646131482196099</c:v>
                </c:pt>
                <c:pt idx="77">
                  <c:v>0.37921494869642325</c:v>
                </c:pt>
                <c:pt idx="78">
                  <c:v>0.3820202666324386</c:v>
                </c:pt>
                <c:pt idx="79">
                  <c:v>0.38487628100019861</c:v>
                </c:pt>
                <c:pt idx="80">
                  <c:v>0.38778288366308694</c:v>
                </c:pt>
                <c:pt idx="81">
                  <c:v>0.39074125350255384</c:v>
                </c:pt>
                <c:pt idx="82">
                  <c:v>0.39375476144625771</c:v>
                </c:pt>
                <c:pt idx="83">
                  <c:v>0.3968315420086494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 - c (3)'!$K$19:$K$102</c:f>
              <c:numCache>
                <c:formatCode>General</c:formatCode>
                <c:ptCount val="84"/>
                <c:pt idx="0">
                  <c:v>1.4620000000000002</c:v>
                </c:pt>
                <c:pt idx="1">
                  <c:v>1.3381176470588234</c:v>
                </c:pt>
                <c:pt idx="2">
                  <c:v>1.227851851851852</c:v>
                </c:pt>
                <c:pt idx="3">
                  <c:v>1.1290526315789475</c:v>
                </c:pt>
                <c:pt idx="4">
                  <c:v>1.04</c:v>
                </c:pt>
                <c:pt idx="5">
                  <c:v>0.9593015873015871</c:v>
                </c:pt>
                <c:pt idx="6">
                  <c:v>0.88581818181818184</c:v>
                </c:pt>
                <c:pt idx="7">
                  <c:v>0.81860869565217387</c:v>
                </c:pt>
                <c:pt idx="8">
                  <c:v>0.75688888888888883</c:v>
                </c:pt>
                <c:pt idx="9">
                  <c:v>0.7</c:v>
                </c:pt>
                <c:pt idx="10">
                  <c:v>0.64738461538461534</c:v>
                </c:pt>
                <c:pt idx="11">
                  <c:v>0.59856790123456771</c:v>
                </c:pt>
                <c:pt idx="12">
                  <c:v>0.55314285714285727</c:v>
                </c:pt>
                <c:pt idx="13">
                  <c:v>0.51075862068965516</c:v>
                </c:pt>
                <c:pt idx="14">
                  <c:v>0.47111111111111098</c:v>
                </c:pt>
                <c:pt idx="15">
                  <c:v>0.43393548387096786</c:v>
                </c:pt>
                <c:pt idx="16">
                  <c:v>0.39900000000000002</c:v>
                </c:pt>
                <c:pt idx="17">
                  <c:v>0.36610101010101009</c:v>
                </c:pt>
                <c:pt idx="18">
                  <c:v>0.33505882352941174</c:v>
                </c:pt>
                <c:pt idx="19">
                  <c:v>0.30571428571428566</c:v>
                </c:pt>
                <c:pt idx="20">
                  <c:v>0.27792592592592591</c:v>
                </c:pt>
                <c:pt idx="21">
                  <c:v>0.25156756756756748</c:v>
                </c:pt>
                <c:pt idx="22">
                  <c:v>0.22652631578947369</c:v>
                </c:pt>
                <c:pt idx="23">
                  <c:v>0.20270085470085461</c:v>
                </c:pt>
                <c:pt idx="24">
                  <c:v>0.17999999999999994</c:v>
                </c:pt>
                <c:pt idx="25">
                  <c:v>0.15834146341463415</c:v>
                </c:pt>
                <c:pt idx="26">
                  <c:v>0.1376507936507938</c:v>
                </c:pt>
                <c:pt idx="27">
                  <c:v>0.11786046511627905</c:v>
                </c:pt>
                <c:pt idx="28">
                  <c:v>9.8909090909090905E-2</c:v>
                </c:pt>
                <c:pt idx="29">
                  <c:v>8.0740740740740863E-2</c:v>
                </c:pt>
                <c:pt idx="30">
                  <c:v>6.3304347826086918E-2</c:v>
                </c:pt>
                <c:pt idx="31">
                  <c:v>4.6553191489361691E-2</c:v>
                </c:pt>
                <c:pt idx="32">
                  <c:v>3.044444444444442E-2</c:v>
                </c:pt>
                <c:pt idx="33">
                  <c:v>1.4938775510204019E-2</c:v>
                </c:pt>
                <c:pt idx="34">
                  <c:v>0</c:v>
                </c:pt>
                <c:pt idx="35">
                  <c:v>1.4405228758169884E-2</c:v>
                </c:pt>
                <c:pt idx="36">
                  <c:v>2.8307692307692294E-2</c:v>
                </c:pt>
                <c:pt idx="37">
                  <c:v>4.1735849056603769E-2</c:v>
                </c:pt>
                <c:pt idx="38">
                  <c:v>5.4716049382716091E-2</c:v>
                </c:pt>
                <c:pt idx="39">
                  <c:v>6.7272727272727262E-2</c:v>
                </c:pt>
                <c:pt idx="40">
                  <c:v>7.9428571428571446E-2</c:v>
                </c:pt>
                <c:pt idx="41">
                  <c:v>9.1204678362573177E-2</c:v>
                </c:pt>
                <c:pt idx="42">
                  <c:v>0.10262068965517239</c:v>
                </c:pt>
                <c:pt idx="43">
                  <c:v>0.11369491525423733</c:v>
                </c:pt>
                <c:pt idx="44">
                  <c:v>0.12444444444444447</c:v>
                </c:pt>
                <c:pt idx="45">
                  <c:v>0.13488524590163931</c:v>
                </c:pt>
                <c:pt idx="46">
                  <c:v>0.14503225806451614</c:v>
                </c:pt>
                <c:pt idx="47">
                  <c:v>0.15489947089947093</c:v>
                </c:pt>
                <c:pt idx="48">
                  <c:v>0.16450000000000004</c:v>
                </c:pt>
                <c:pt idx="49">
                  <c:v>0.17384615384615384</c:v>
                </c:pt>
                <c:pt idx="50">
                  <c:v>0.18294949494949497</c:v>
                </c:pt>
                <c:pt idx="51">
                  <c:v>0.1918208955223881</c:v>
                </c:pt>
                <c:pt idx="52">
                  <c:v>0.20047058823529409</c:v>
                </c:pt>
                <c:pt idx="53">
                  <c:v>0.20890821256038647</c:v>
                </c:pt>
                <c:pt idx="54">
                  <c:v>0.21714285714285722</c:v>
                </c:pt>
                <c:pt idx="55">
                  <c:v>0.22518309859154934</c:v>
                </c:pt>
                <c:pt idx="56">
                  <c:v>0.23303703703703701</c:v>
                </c:pt>
                <c:pt idx="57">
                  <c:v>0.24071232876712328</c:v>
                </c:pt>
                <c:pt idx="58">
                  <c:v>0.24821621621621623</c:v>
                </c:pt>
                <c:pt idx="59">
                  <c:v>0.25555555555555559</c:v>
                </c:pt>
                <c:pt idx="60">
                  <c:v>0.2627368421052631</c:v>
                </c:pt>
                <c:pt idx="61">
                  <c:v>0.26976623376623377</c:v>
                </c:pt>
                <c:pt idx="62">
                  <c:v>0.27664957264957257</c:v>
                </c:pt>
                <c:pt idx="63">
                  <c:v>0.28339240506329111</c:v>
                </c:pt>
                <c:pt idx="64">
                  <c:v>0.28999999999999998</c:v>
                </c:pt>
                <c:pt idx="65">
                  <c:v>0.29647736625514398</c:v>
                </c:pt>
                <c:pt idx="66">
                  <c:v>0.30282926829268292</c:v>
                </c:pt>
                <c:pt idx="67">
                  <c:v>0.30906024096385543</c:v>
                </c:pt>
                <c:pt idx="68">
                  <c:v>0.31517460317460316</c:v>
                </c:pt>
                <c:pt idx="69">
                  <c:v>0.32117647058823529</c:v>
                </c:pt>
                <c:pt idx="70">
                  <c:v>0.32706976744186045</c:v>
                </c:pt>
                <c:pt idx="71">
                  <c:v>0.33285823754789268</c:v>
                </c:pt>
                <c:pt idx="72">
                  <c:v>0.33854545454545454</c:v>
                </c:pt>
                <c:pt idx="73">
                  <c:v>0.34413483146067414</c:v>
                </c:pt>
                <c:pt idx="74">
                  <c:v>0.34962962962962957</c:v>
                </c:pt>
                <c:pt idx="75">
                  <c:v>0.355032967032967</c:v>
                </c:pt>
                <c:pt idx="76">
                  <c:v>0.36034782608695654</c:v>
                </c:pt>
                <c:pt idx="77">
                  <c:v>0.36557706093189962</c:v>
                </c:pt>
                <c:pt idx="78">
                  <c:v>0.37072340425531913</c:v>
                </c:pt>
                <c:pt idx="79">
                  <c:v>0.37578947368421051</c:v>
                </c:pt>
                <c:pt idx="80">
                  <c:v>0.38077777777777777</c:v>
                </c:pt>
                <c:pt idx="81">
                  <c:v>0.38569072164948448</c:v>
                </c:pt>
                <c:pt idx="82">
                  <c:v>0.39053061224489793</c:v>
                </c:pt>
                <c:pt idx="83">
                  <c:v>0.39529966329966332</c:v>
                </c:pt>
              </c:numCache>
            </c:numRef>
          </c:val>
          <c:smooth val="0"/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's - c (3)'!$L$19:$L$102</c:f>
              <c:numCache>
                <c:formatCode>General</c:formatCode>
                <c:ptCount val="84"/>
                <c:pt idx="0">
                  <c:v>0.87576261582597337</c:v>
                </c:pt>
                <c:pt idx="1">
                  <c:v>0.84720156748991948</c:v>
                </c:pt>
                <c:pt idx="2">
                  <c:v>0.82079158193698332</c:v>
                </c:pt>
                <c:pt idx="3">
                  <c:v>0.79624720161168527</c:v>
                </c:pt>
                <c:pt idx="4">
                  <c:v>0.77333333333333332</c:v>
                </c:pt>
                <c:pt idx="5">
                  <c:v>0.75185434458464451</c:v>
                </c:pt>
                <c:pt idx="6">
                  <c:v>0.73164591446084781</c:v>
                </c:pt>
                <c:pt idx="7">
                  <c:v>0.71256885253625546</c:v>
                </c:pt>
                <c:pt idx="8">
                  <c:v>0.69450434733507294</c:v>
                </c:pt>
                <c:pt idx="9">
                  <c:v>0.67735026918962571</c:v>
                </c:pt>
                <c:pt idx="10">
                  <c:v>0.66101826152464893</c:v>
                </c:pt>
                <c:pt idx="11">
                  <c:v>0.64543142914624962</c:v>
                </c:pt>
                <c:pt idx="12">
                  <c:v>0.63052248382484877</c:v>
                </c:pt>
                <c:pt idx="13">
                  <c:v>0.61623224388682429</c:v>
                </c:pt>
                <c:pt idx="14">
                  <c:v>0.60250841055064885</c:v>
                </c:pt>
                <c:pt idx="15">
                  <c:v>0.58930456257407215</c:v>
                </c:pt>
                <c:pt idx="16">
                  <c:v>0.57657932457044181</c:v>
                </c:pt>
                <c:pt idx="17">
                  <c:v>0.56429567456600993</c:v>
                </c:pt>
                <c:pt idx="18">
                  <c:v>0.55242036401282391</c:v>
                </c:pt>
                <c:pt idx="19">
                  <c:v>0.54092342924616454</c:v>
                </c:pt>
                <c:pt idx="20">
                  <c:v>0.52977777777777768</c:v>
                </c:pt>
                <c:pt idx="21">
                  <c:v>0.51895883620084005</c:v>
                </c:pt>
                <c:pt idx="22">
                  <c:v>0.5084442491056701</c:v>
                </c:pt>
                <c:pt idx="23">
                  <c:v>0.49821362045323753</c:v>
                </c:pt>
                <c:pt idx="24">
                  <c:v>0.48824829046386303</c:v>
                </c:pt>
                <c:pt idx="25">
                  <c:v>0.47853114235310368</c:v>
                </c:pt>
                <c:pt idx="26">
                  <c:v>0.4690464342620021</c:v>
                </c:pt>
                <c:pt idx="27">
                  <c:v>0.45977965254221898</c:v>
                </c:pt>
                <c:pt idx="28">
                  <c:v>0.45071738321184418</c:v>
                </c:pt>
                <c:pt idx="29">
                  <c:v>0.44184719892837782</c:v>
                </c:pt>
                <c:pt idx="30">
                  <c:v>0.43315755925730759</c:v>
                </c:pt>
                <c:pt idx="31">
                  <c:v>0.42463772236788033</c:v>
                </c:pt>
                <c:pt idx="32">
                  <c:v>0.41627766657768883</c:v>
                </c:pt>
                <c:pt idx="33">
                  <c:v>0.40806802040680235</c:v>
                </c:pt>
                <c:pt idx="34">
                  <c:v>0.39999999999999997</c:v>
                </c:pt>
                <c:pt idx="35">
                  <c:v>0.39206535293986899</c:v>
                </c:pt>
                <c:pt idx="36">
                  <c:v>0.38425630761017432</c:v>
                </c:pt>
                <c:pt idx="37">
                  <c:v>0.37656552738283727</c:v>
                </c:pt>
                <c:pt idx="38">
                  <c:v>0.36898606899696573</c:v>
                </c:pt>
                <c:pt idx="39">
                  <c:v>0.36151134457776363</c:v>
                </c:pt>
                <c:pt idx="40">
                  <c:v>0.35413508680930611</c:v>
                </c:pt>
                <c:pt idx="41">
                  <c:v>0.34685131683009501</c:v>
                </c:pt>
                <c:pt idx="42">
                  <c:v>0.33965431446558775</c:v>
                </c:pt>
                <c:pt idx="43">
                  <c:v>0.33253859044876694</c:v>
                </c:pt>
                <c:pt idx="44">
                  <c:v>0.32549886030924202</c:v>
                </c:pt>
                <c:pt idx="45">
                  <c:v>0.31853001963403715</c:v>
                </c:pt>
                <c:pt idx="46">
                  <c:v>0.31162712041960422</c:v>
                </c:pt>
                <c:pt idx="47">
                  <c:v>0.30478534824493775</c:v>
                </c:pt>
                <c:pt idx="48">
                  <c:v>0.29799999999999999</c:v>
                </c:pt>
                <c:pt idx="49">
                  <c:v>0.2912664619017809</c:v>
                </c:pt>
                <c:pt idx="50">
                  <c:v>0.28458018752175779</c:v>
                </c:pt>
                <c:pt idx="51">
                  <c:v>0.27793667553251233</c:v>
                </c:pt>
                <c:pt idx="52">
                  <c:v>0.27133144685667848</c:v>
                </c:pt>
                <c:pt idx="53">
                  <c:v>0.26476002086661216</c:v>
                </c:pt>
                <c:pt idx="54">
                  <c:v>0.25821789023599234</c:v>
                </c:pt>
                <c:pt idx="55">
                  <c:v>0.25170049398194227</c:v>
                </c:pt>
                <c:pt idx="56">
                  <c:v>0.24520318815410788</c:v>
                </c:pt>
                <c:pt idx="57">
                  <c:v>0.23872121351984574</c:v>
                </c:pt>
                <c:pt idx="58">
                  <c:v>0.23224965945460635</c:v>
                </c:pt>
                <c:pt idx="59">
                  <c:v>0.22578342306320859</c:v>
                </c:pt>
                <c:pt idx="60">
                  <c:v>0.21931716231633883</c:v>
                </c:pt>
                <c:pt idx="61">
                  <c:v>0.21284524166667373</c:v>
                </c:pt>
                <c:pt idx="62">
                  <c:v>0.20636166818126478</c:v>
                </c:pt>
                <c:pt idx="63">
                  <c:v>0.19986001564908273</c:v>
                </c:pt>
                <c:pt idx="64">
                  <c:v>0.19333333333333333</c:v>
                </c:pt>
                <c:pt idx="65">
                  <c:v>0.18677403494595085</c:v>
                </c:pt>
                <c:pt idx="66">
                  <c:v>0.18017376188860607</c:v>
                </c:pt>
                <c:pt idx="67">
                  <c:v>0.17352321261841724</c:v>
                </c:pt>
                <c:pt idx="68">
                  <c:v>0.1668119268239949</c:v>
                </c:pt>
                <c:pt idx="69">
                  <c:v>0.16002800840280096</c:v>
                </c:pt>
                <c:pt idx="70">
                  <c:v>0.15315776413098814</c:v>
                </c:pt>
                <c:pt idx="71">
                  <c:v>0.14618522391417807</c:v>
                </c:pt>
                <c:pt idx="72">
                  <c:v>0.13909149097933274</c:v>
                </c:pt>
                <c:pt idx="73">
                  <c:v>0.1318538415517754</c:v>
                </c:pt>
                <c:pt idx="74">
                  <c:v>0.12444444444444444</c:v>
                </c:pt>
                <c:pt idx="75">
                  <c:v>0.11682848367219184</c:v>
                </c:pt>
                <c:pt idx="76">
                  <c:v>0.10896130410326475</c:v>
                </c:pt>
                <c:pt idx="77">
                  <c:v>0.10078387686145573</c:v>
                </c:pt>
                <c:pt idx="78">
                  <c:v>9.2215192106651883E-2</c:v>
                </c:pt>
                <c:pt idx="79">
                  <c:v>8.3138577956853935E-2</c:v>
                </c:pt>
                <c:pt idx="80">
                  <c:v>7.3374715077310498E-2</c:v>
                </c:pt>
                <c:pt idx="81">
                  <c:v>6.2621038176054911E-2</c:v>
                </c:pt>
                <c:pt idx="82">
                  <c:v>5.0285714285714288E-2</c:v>
                </c:pt>
                <c:pt idx="83">
                  <c:v>3.4834593841973738E-2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717952"/>
        <c:axId val="437718344"/>
      </c:lineChart>
      <c:catAx>
        <c:axId val="43771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7718344"/>
        <c:crosses val="autoZero"/>
        <c:auto val="1"/>
        <c:lblAlgn val="ctr"/>
        <c:lblOffset val="100"/>
        <c:noMultiLvlLbl val="0"/>
      </c:catAx>
      <c:valAx>
        <c:axId val="437718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7717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 - c (4)'!$D$4:$D$103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's - c (4)'!$E$4:$E$103</c:f>
              <c:numCache>
                <c:formatCode>General</c:formatCode>
                <c:ptCount val="100"/>
                <c:pt idx="0">
                  <c:v>32.913171177275728</c:v>
                </c:pt>
                <c:pt idx="1">
                  <c:v>16.251873492000854</c:v>
                </c:pt>
                <c:pt idx="2">
                  <c:v>10.700419800851181</c:v>
                </c:pt>
                <c:pt idx="3">
                  <c:v>7.9261012431145268</c:v>
                </c:pt>
                <c:pt idx="4">
                  <c:v>6.2624947389384964</c:v>
                </c:pt>
                <c:pt idx="5">
                  <c:v>5.1541708913403532</c:v>
                </c:pt>
                <c:pt idx="6">
                  <c:v>4.3631104068244744</c:v>
                </c:pt>
                <c:pt idx="7">
                  <c:v>3.7703160114208836</c:v>
                </c:pt>
                <c:pt idx="8">
                  <c:v>3.3096858813131607</c:v>
                </c:pt>
                <c:pt idx="9">
                  <c:v>2.9415642097360379</c:v>
                </c:pt>
                <c:pt idx="10">
                  <c:v>2.6407193154293189</c:v>
                </c:pt>
                <c:pt idx="11">
                  <c:v>2.3903330030694163</c:v>
                </c:pt>
                <c:pt idx="12">
                  <c:v>2.1787642389924078</c:v>
                </c:pt>
                <c:pt idx="13">
                  <c:v>1.9976999275158906</c:v>
                </c:pt>
                <c:pt idx="14">
                  <c:v>1.841045442382232</c:v>
                </c:pt>
                <c:pt idx="15">
                  <c:v>1.704231251702172</c:v>
                </c:pt>
                <c:pt idx="16">
                  <c:v>1.5837642922252093</c:v>
                </c:pt>
                <c:pt idx="17">
                  <c:v>1.4769289052200982</c:v>
                </c:pt>
                <c:pt idx="18">
                  <c:v>1.3815822273573826</c:v>
                </c:pt>
                <c:pt idx="19">
                  <c:v>1.2960109738904391</c:v>
                </c:pt>
                <c:pt idx="20">
                  <c:v>1.2188291475305921</c:v>
                </c:pt>
                <c:pt idx="21">
                  <c:v>1.1489036493052496</c:v>
                </c:pt>
                <c:pt idx="22">
                  <c:v>1.0852992979829064</c:v>
                </c:pt>
                <c:pt idx="23">
                  <c:v>1.0272375959780544</c:v>
                </c:pt>
                <c:pt idx="24">
                  <c:v>0.97406539162997596</c:v>
                </c:pt>
                <c:pt idx="25">
                  <c:v>0.92523077245936625</c:v>
                </c:pt>
                <c:pt idx="26">
                  <c:v>0.88026431378201708</c:v>
                </c:pt>
                <c:pt idx="27">
                  <c:v>0.83876434295743652</c:v>
                </c:pt>
                <c:pt idx="28">
                  <c:v>0.8003852491235639</c:v>
                </c:pt>
                <c:pt idx="29">
                  <c:v>0.76482812696488534</c:v>
                </c:pt>
                <c:pt idx="30">
                  <c:v>0.73183322665273232</c:v>
                </c:pt>
                <c:pt idx="31">
                  <c:v>0.70117381405904411</c:v>
                </c:pt>
                <c:pt idx="32">
                  <c:v>0.67265114132876347</c:v>
                </c:pt>
                <c:pt idx="33">
                  <c:v>0.64609029848851185</c:v>
                </c:pt>
                <c:pt idx="34">
                  <c:v>0.62133676923004177</c:v>
                </c:pt>
                <c:pt idx="35">
                  <c:v>0.59825355337761565</c:v>
                </c:pt>
                <c:pt idx="36">
                  <c:v>0.57671874837115622</c:v>
                </c:pt>
                <c:pt idx="37">
                  <c:v>0.55662350488798173</c:v>
                </c:pt>
                <c:pt idx="38">
                  <c:v>0.53787028929062408</c:v>
                </c:pt>
                <c:pt idx="39">
                  <c:v>0.52037139923412856</c:v>
                </c:pt>
                <c:pt idx="40">
                  <c:v>0.50404768944818534</c:v>
                </c:pt>
                <c:pt idx="41">
                  <c:v>0.48882747312992963</c:v>
                </c:pt>
                <c:pt idx="42">
                  <c:v>0.4746455710625237</c:v>
                </c:pt>
                <c:pt idx="43">
                  <c:v>0.46144248590024223</c:v>
                </c:pt>
                <c:pt idx="44">
                  <c:v>0.44916368332292517</c:v>
                </c:pt>
                <c:pt idx="45">
                  <c:v>0.43775896517996538</c:v>
                </c:pt>
                <c:pt idx="46">
                  <c:v>0.42718192248224429</c:v>
                </c:pt>
                <c:pt idx="47">
                  <c:v>0.41738945828673768</c:v>
                </c:pt>
                <c:pt idx="48">
                  <c:v>0.40834137225178485</c:v>
                </c:pt>
                <c:pt idx="49">
                  <c:v>0.39999999999999997</c:v>
                </c:pt>
                <c:pt idx="50">
                  <c:v>0.39232990147507141</c:v>
                </c:pt>
                <c:pt idx="51">
                  <c:v>0.38529759327303342</c:v>
                </c:pt>
                <c:pt idx="52">
                  <c:v>0.37887132051606914</c:v>
                </c:pt>
                <c:pt idx="53">
                  <c:v>0.37302086426081499</c:v>
                </c:pt>
                <c:pt idx="54">
                  <c:v>0.36771738073299348</c:v>
                </c:pt>
                <c:pt idx="55">
                  <c:v>0.3629332688919803</c:v>
                </c:pt>
                <c:pt idx="56">
                  <c:v>0.35864206298479739</c:v>
                </c:pt>
                <c:pt idx="57">
                  <c:v>0.35481834687680902</c:v>
                </c:pt>
                <c:pt idx="58">
                  <c:v>0.35143768706887563</c:v>
                </c:pt>
                <c:pt idx="59">
                  <c:v>0.3484765814451552</c:v>
                </c:pt>
                <c:pt idx="60">
                  <c:v>0.34591242095363645</c:v>
                </c:pt>
                <c:pt idx="61">
                  <c:v>0.34372346160875739</c:v>
                </c:pt>
                <c:pt idx="62">
                  <c:v>0.34188880442290592</c:v>
                </c:pt>
                <c:pt idx="63">
                  <c:v>0.34038838111780489</c:v>
                </c:pt>
                <c:pt idx="64">
                  <c:v>0.33920294373115656</c:v>
                </c:pt>
                <c:pt idx="65">
                  <c:v>0.3383140565099152</c:v>
                </c:pt>
                <c:pt idx="66">
                  <c:v>0.33770408875978386</c:v>
                </c:pt>
                <c:pt idx="67">
                  <c:v>0.33735620759183221</c:v>
                </c:pt>
                <c:pt idx="68">
                  <c:v>0.33725436976333534</c:v>
                </c:pt>
                <c:pt idx="69">
                  <c:v>0.3373833120444612</c:v>
                </c:pt>
                <c:pt idx="70">
                  <c:v>0.33772853975055939</c:v>
                </c:pt>
                <c:pt idx="71">
                  <c:v>0.33827631325876217</c:v>
                </c:pt>
                <c:pt idx="72">
                  <c:v>0.33901363247645283</c:v>
                </c:pt>
                <c:pt idx="73">
                  <c:v>0.33992821934855016</c:v>
                </c:pt>
                <c:pt idx="74">
                  <c:v>0.34100849858243781</c:v>
                </c:pt>
                <c:pt idx="75">
                  <c:v>0.34224357683664025</c:v>
                </c:pt>
                <c:pt idx="76">
                  <c:v>0.34362322066554674</c:v>
                </c:pt>
                <c:pt idx="77">
                  <c:v>0.34513783354153682</c:v>
                </c:pt>
                <c:pt idx="78">
                  <c:v>0.34677843229187144</c:v>
                </c:pt>
                <c:pt idx="79">
                  <c:v>0.3485366232948523</c:v>
                </c:pt>
                <c:pt idx="80">
                  <c:v>0.35040457878226716</c:v>
                </c:pt>
                <c:pt idx="81">
                  <c:v>0.35237501359740853</c:v>
                </c:pt>
                <c:pt idx="82">
                  <c:v>0.35444116276478504</c:v>
                </c:pt>
                <c:pt idx="83">
                  <c:v>0.35659676024468084</c:v>
                </c:pt>
                <c:pt idx="84">
                  <c:v>0.35883601928023129</c:v>
                </c:pt>
                <c:pt idx="85">
                  <c:v>0.36115361480687974</c:v>
                </c:pt>
                <c:pt idx="86">
                  <c:v>0.36354466849938499</c:v>
                </c:pt>
                <c:pt idx="87">
                  <c:v>0.36600473720464632</c:v>
                </c:pt>
                <c:pt idx="88">
                  <c:v>0.36852980579110189</c:v>
                </c:pt>
                <c:pt idx="89">
                  <c:v>0.37111628591054635</c:v>
                </c:pt>
                <c:pt idx="90">
                  <c:v>0.37376102295099661</c:v>
                </c:pt>
                <c:pt idx="91">
                  <c:v>0.37646131482196099</c:v>
                </c:pt>
                <c:pt idx="92">
                  <c:v>0.37921494869642325</c:v>
                </c:pt>
                <c:pt idx="93">
                  <c:v>0.3820202666324386</c:v>
                </c:pt>
                <c:pt idx="94">
                  <c:v>0.38487628100019861</c:v>
                </c:pt>
                <c:pt idx="95">
                  <c:v>0.38778288366308694</c:v>
                </c:pt>
                <c:pt idx="96">
                  <c:v>0.39074125350255384</c:v>
                </c:pt>
                <c:pt idx="97">
                  <c:v>0.39375476144625771</c:v>
                </c:pt>
                <c:pt idx="98">
                  <c:v>0.3968315420086494</c:v>
                </c:pt>
                <c:pt idx="99">
                  <c:v>0.39999999999999997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7719128"/>
        <c:axId val="437719520"/>
      </c:scatterChart>
      <c:valAx>
        <c:axId val="437719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7719520"/>
        <c:crosses val="autoZero"/>
        <c:crossBetween val="midCat"/>
      </c:valAx>
      <c:valAx>
        <c:axId val="437719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7719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 - c (4)'!$D$33:$D$103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xVal>
          <c:yVal>
            <c:numRef>
              <c:f>'s - c (4)'!$E$33:$E$103</c:f>
              <c:numCache>
                <c:formatCode>General</c:formatCode>
                <c:ptCount val="71"/>
                <c:pt idx="0">
                  <c:v>0.76482812696488534</c:v>
                </c:pt>
                <c:pt idx="1">
                  <c:v>0.73183322665273232</c:v>
                </c:pt>
                <c:pt idx="2">
                  <c:v>0.70117381405904411</c:v>
                </c:pt>
                <c:pt idx="3">
                  <c:v>0.67265114132876347</c:v>
                </c:pt>
                <c:pt idx="4">
                  <c:v>0.64609029848851185</c:v>
                </c:pt>
                <c:pt idx="5">
                  <c:v>0.62133676923004177</c:v>
                </c:pt>
                <c:pt idx="6">
                  <c:v>0.59825355337761565</c:v>
                </c:pt>
                <c:pt idx="7">
                  <c:v>0.57671874837115622</c:v>
                </c:pt>
                <c:pt idx="8">
                  <c:v>0.55662350488798173</c:v>
                </c:pt>
                <c:pt idx="9">
                  <c:v>0.53787028929062408</c:v>
                </c:pt>
                <c:pt idx="10">
                  <c:v>0.52037139923412856</c:v>
                </c:pt>
                <c:pt idx="11">
                  <c:v>0.50404768944818534</c:v>
                </c:pt>
                <c:pt idx="12">
                  <c:v>0.48882747312992963</c:v>
                </c:pt>
                <c:pt idx="13">
                  <c:v>0.4746455710625237</c:v>
                </c:pt>
                <c:pt idx="14">
                  <c:v>0.46144248590024223</c:v>
                </c:pt>
                <c:pt idx="15">
                  <c:v>0.44916368332292517</c:v>
                </c:pt>
                <c:pt idx="16">
                  <c:v>0.43775896517996538</c:v>
                </c:pt>
                <c:pt idx="17">
                  <c:v>0.42718192248224429</c:v>
                </c:pt>
                <c:pt idx="18">
                  <c:v>0.41738945828673768</c:v>
                </c:pt>
                <c:pt idx="19">
                  <c:v>0.40834137225178485</c:v>
                </c:pt>
                <c:pt idx="20">
                  <c:v>0.39999999999999997</c:v>
                </c:pt>
                <c:pt idx="21">
                  <c:v>0.39232990147507141</c:v>
                </c:pt>
                <c:pt idx="22">
                  <c:v>0.38529759327303342</c:v>
                </c:pt>
                <c:pt idx="23">
                  <c:v>0.37887132051606914</c:v>
                </c:pt>
                <c:pt idx="24">
                  <c:v>0.37302086426081499</c:v>
                </c:pt>
                <c:pt idx="25">
                  <c:v>0.36771738073299348</c:v>
                </c:pt>
                <c:pt idx="26">
                  <c:v>0.3629332688919803</c:v>
                </c:pt>
                <c:pt idx="27">
                  <c:v>0.35864206298479739</c:v>
                </c:pt>
                <c:pt idx="28">
                  <c:v>0.35481834687680902</c:v>
                </c:pt>
                <c:pt idx="29">
                  <c:v>0.35143768706887563</c:v>
                </c:pt>
                <c:pt idx="30">
                  <c:v>0.3484765814451552</c:v>
                </c:pt>
                <c:pt idx="31">
                  <c:v>0.34591242095363645</c:v>
                </c:pt>
                <c:pt idx="32">
                  <c:v>0.34372346160875739</c:v>
                </c:pt>
                <c:pt idx="33">
                  <c:v>0.34188880442290592</c:v>
                </c:pt>
                <c:pt idx="34">
                  <c:v>0.34038838111780489</c:v>
                </c:pt>
                <c:pt idx="35">
                  <c:v>0.33920294373115656</c:v>
                </c:pt>
                <c:pt idx="36">
                  <c:v>0.3383140565099152</c:v>
                </c:pt>
                <c:pt idx="37">
                  <c:v>0.33770408875978386</c:v>
                </c:pt>
                <c:pt idx="38">
                  <c:v>0.33735620759183221</c:v>
                </c:pt>
                <c:pt idx="39">
                  <c:v>0.33725436976333534</c:v>
                </c:pt>
                <c:pt idx="40">
                  <c:v>0.3373833120444612</c:v>
                </c:pt>
                <c:pt idx="41">
                  <c:v>0.33772853975055939</c:v>
                </c:pt>
                <c:pt idx="42">
                  <c:v>0.33827631325876217</c:v>
                </c:pt>
                <c:pt idx="43">
                  <c:v>0.33901363247645283</c:v>
                </c:pt>
                <c:pt idx="44">
                  <c:v>0.33992821934855016</c:v>
                </c:pt>
                <c:pt idx="45">
                  <c:v>0.34100849858243781</c:v>
                </c:pt>
                <c:pt idx="46">
                  <c:v>0.34224357683664025</c:v>
                </c:pt>
                <c:pt idx="47">
                  <c:v>0.34362322066554674</c:v>
                </c:pt>
                <c:pt idx="48">
                  <c:v>0.34513783354153682</c:v>
                </c:pt>
                <c:pt idx="49">
                  <c:v>0.34677843229187144</c:v>
                </c:pt>
                <c:pt idx="50">
                  <c:v>0.3485366232948523</c:v>
                </c:pt>
                <c:pt idx="51">
                  <c:v>0.35040457878226716</c:v>
                </c:pt>
                <c:pt idx="52">
                  <c:v>0.35237501359740853</c:v>
                </c:pt>
                <c:pt idx="53">
                  <c:v>0.35444116276478504</c:v>
                </c:pt>
                <c:pt idx="54">
                  <c:v>0.35659676024468084</c:v>
                </c:pt>
                <c:pt idx="55">
                  <c:v>0.35883601928023129</c:v>
                </c:pt>
                <c:pt idx="56">
                  <c:v>0.36115361480687974</c:v>
                </c:pt>
                <c:pt idx="57">
                  <c:v>0.36354466849938499</c:v>
                </c:pt>
                <c:pt idx="58">
                  <c:v>0.36600473720464632</c:v>
                </c:pt>
                <c:pt idx="59">
                  <c:v>0.36852980579110189</c:v>
                </c:pt>
                <c:pt idx="60">
                  <c:v>0.37111628591054635</c:v>
                </c:pt>
                <c:pt idx="61">
                  <c:v>0.37376102295099661</c:v>
                </c:pt>
                <c:pt idx="62">
                  <c:v>0.37646131482196099</c:v>
                </c:pt>
                <c:pt idx="63">
                  <c:v>0.37921494869642325</c:v>
                </c:pt>
                <c:pt idx="64">
                  <c:v>0.3820202666324386</c:v>
                </c:pt>
                <c:pt idx="65">
                  <c:v>0.38487628100019861</c:v>
                </c:pt>
                <c:pt idx="66">
                  <c:v>0.38778288366308694</c:v>
                </c:pt>
                <c:pt idx="67">
                  <c:v>0.39074125350255384</c:v>
                </c:pt>
                <c:pt idx="68">
                  <c:v>0.39375476144625771</c:v>
                </c:pt>
                <c:pt idx="69">
                  <c:v>0.3968315420086494</c:v>
                </c:pt>
                <c:pt idx="70">
                  <c:v>0.39999999999999997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7884656"/>
        <c:axId val="437885048"/>
      </c:scatterChart>
      <c:valAx>
        <c:axId val="437884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7885048"/>
        <c:crosses val="autoZero"/>
        <c:crossBetween val="midCat"/>
      </c:valAx>
      <c:valAx>
        <c:axId val="437885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7884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161925</xdr:colOff>
      <xdr:row>2</xdr:row>
      <xdr:rowOff>100012</xdr:rowOff>
    </xdr:from>
    <xdr:to>
      <xdr:col>19</xdr:col>
      <xdr:colOff>466725</xdr:colOff>
      <xdr:row>16</xdr:row>
      <xdr:rowOff>176212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333375</xdr:colOff>
      <xdr:row>0</xdr:row>
      <xdr:rowOff>0</xdr:rowOff>
    </xdr:from>
    <xdr:to>
      <xdr:col>19</xdr:col>
      <xdr:colOff>28575</xdr:colOff>
      <xdr:row>14</xdr:row>
      <xdr:rowOff>76200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381000</xdr:colOff>
      <xdr:row>15</xdr:row>
      <xdr:rowOff>61912</xdr:rowOff>
    </xdr:from>
    <xdr:to>
      <xdr:col>19</xdr:col>
      <xdr:colOff>76200</xdr:colOff>
      <xdr:row>29</xdr:row>
      <xdr:rowOff>138112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B12" sqref="B12"/>
    </sheetView>
  </sheetViews>
  <sheetFormatPr defaultRowHeight="15" x14ac:dyDescent="0.25"/>
  <sheetData>
    <row r="1" spans="1:7" x14ac:dyDescent="0.25">
      <c r="A1" s="2"/>
      <c r="B1" s="2" t="s">
        <v>2</v>
      </c>
      <c r="C1" s="2" t="s">
        <v>26</v>
      </c>
      <c r="D1" s="2" t="s">
        <v>40</v>
      </c>
      <c r="E1" s="2" t="s">
        <v>39</v>
      </c>
    </row>
    <row r="2" spans="1:7" x14ac:dyDescent="0.25">
      <c r="A2" s="2" t="s">
        <v>14</v>
      </c>
      <c r="B2" s="2">
        <v>86.602999999999994</v>
      </c>
      <c r="C2" s="3">
        <f>B2/4/B3</f>
        <v>0.86602999999999997</v>
      </c>
      <c r="D2" s="3">
        <f>($B$14+$B$15*B2)/$B$16</f>
        <v>0.78213733333333335</v>
      </c>
      <c r="E2" s="3">
        <f>C2*D2</f>
        <v>0.6773543947866667</v>
      </c>
    </row>
    <row r="3" spans="1:7" x14ac:dyDescent="0.25">
      <c r="A3" s="2" t="s">
        <v>33</v>
      </c>
      <c r="B3" s="2">
        <v>25</v>
      </c>
      <c r="C3" s="3">
        <f>0.5-(B2/B3)^2/8</f>
        <v>-1.0000159218</v>
      </c>
      <c r="D3" s="3">
        <f>($B$14+$B$15*B3)/$B$16</f>
        <v>0.70000000000000007</v>
      </c>
      <c r="E3" s="3">
        <f t="shared" ref="E3:E7" si="0">C3*D3</f>
        <v>-0.70001114526000008</v>
      </c>
      <c r="G3" t="s">
        <v>54</v>
      </c>
    </row>
    <row r="4" spans="1:7" x14ac:dyDescent="0.25">
      <c r="A4" t="s">
        <v>19</v>
      </c>
      <c r="B4" s="6">
        <f>B2^2/(8*B3)+B3/2</f>
        <v>50.000398044999997</v>
      </c>
      <c r="C4" s="1"/>
      <c r="D4" s="3" t="s">
        <v>41</v>
      </c>
      <c r="E4" s="3">
        <f>SUMSQ(E2:E3)^0.5</f>
        <v>0.97407626992193408</v>
      </c>
    </row>
    <row r="5" spans="1:7" x14ac:dyDescent="0.25">
      <c r="C5" s="1"/>
      <c r="D5" s="1"/>
      <c r="E5" s="1"/>
    </row>
    <row r="6" spans="1:7" x14ac:dyDescent="0.25">
      <c r="A6" s="2" t="s">
        <v>14</v>
      </c>
      <c r="B6" s="2">
        <v>54.259</v>
      </c>
      <c r="C6" s="3">
        <f>B6/4/B7</f>
        <v>1.69559375</v>
      </c>
      <c r="D6" s="3">
        <f>($B$14+$B$15*B6)/$B$16</f>
        <v>0.73901200000000011</v>
      </c>
      <c r="E6" s="3">
        <f t="shared" si="0"/>
        <v>1.2530641283750001</v>
      </c>
    </row>
    <row r="7" spans="1:7" x14ac:dyDescent="0.25">
      <c r="A7" s="2" t="s">
        <v>33</v>
      </c>
      <c r="B7" s="2">
        <v>8</v>
      </c>
      <c r="C7" s="3">
        <f>0.5-(B6/B7)^2/8</f>
        <v>-5.2500763300781248</v>
      </c>
      <c r="D7" s="3">
        <f>($B$14+$B$15*B7)/$B$16</f>
        <v>0.67733333333333334</v>
      </c>
      <c r="E7" s="3">
        <f t="shared" si="0"/>
        <v>-3.55605170090625</v>
      </c>
      <c r="G7" t="s">
        <v>53</v>
      </c>
    </row>
    <row r="8" spans="1:7" x14ac:dyDescent="0.25">
      <c r="A8" t="s">
        <v>19</v>
      </c>
      <c r="B8" s="6">
        <f>B6^2/(8*B7)+B7/2</f>
        <v>50.000610640624998</v>
      </c>
      <c r="D8" s="2" t="s">
        <v>41</v>
      </c>
      <c r="E8" s="3">
        <f>SUMSQ(E6:E7)^0.5</f>
        <v>3.7703678082301773</v>
      </c>
    </row>
    <row r="9" spans="1:7" x14ac:dyDescent="0.25">
      <c r="B9" s="6"/>
      <c r="D9" s="2"/>
      <c r="E9" s="3"/>
    </row>
    <row r="10" spans="1:7" x14ac:dyDescent="0.25">
      <c r="A10" s="2" t="s">
        <v>14</v>
      </c>
      <c r="B10" s="2">
        <v>100.001</v>
      </c>
      <c r="C10" s="3">
        <f>B10/4/B11</f>
        <v>0.50000500000000003</v>
      </c>
      <c r="D10" s="3">
        <f>($B$14+$B$15*B10)/$B$16</f>
        <v>0.80000133333333334</v>
      </c>
      <c r="E10" s="3">
        <f t="shared" ref="E10:E12" si="1">C10*D10</f>
        <v>0.40000466667333334</v>
      </c>
    </row>
    <row r="11" spans="1:7" x14ac:dyDescent="0.25">
      <c r="A11" s="2" t="s">
        <v>33</v>
      </c>
      <c r="B11" s="2">
        <v>50</v>
      </c>
      <c r="C11" s="3">
        <f>0.5-(B10/B11)^2/8</f>
        <v>-1.0000050000069649E-5</v>
      </c>
      <c r="D11" s="3">
        <f>($B$14+$B$15*B11)/$B$16</f>
        <v>0.73333333333333339</v>
      </c>
      <c r="E11" s="3">
        <f t="shared" si="1"/>
        <v>-7.3333700000510765E-6</v>
      </c>
      <c r="G11" t="s">
        <v>55</v>
      </c>
    </row>
    <row r="12" spans="1:7" x14ac:dyDescent="0.25">
      <c r="A12" t="s">
        <v>19</v>
      </c>
      <c r="B12" s="6">
        <f>B10^2/(8*B11)+B11/2</f>
        <v>50.000500002500004</v>
      </c>
      <c r="D12" s="2" t="s">
        <v>41</v>
      </c>
      <c r="E12" s="3">
        <f>SUMSQ(E10:E11)^0.5</f>
        <v>0.40000466674055546</v>
      </c>
    </row>
    <row r="14" spans="1:7" x14ac:dyDescent="0.25">
      <c r="A14" s="2" t="s">
        <v>0</v>
      </c>
      <c r="B14" s="4">
        <v>2</v>
      </c>
    </row>
    <row r="15" spans="1:7" x14ac:dyDescent="0.25">
      <c r="A15" s="2" t="s">
        <v>1</v>
      </c>
      <c r="B15" s="4">
        <v>4.0000000000000001E-3</v>
      </c>
    </row>
    <row r="16" spans="1:7" x14ac:dyDescent="0.25">
      <c r="A16" s="2" t="s">
        <v>30</v>
      </c>
      <c r="B16" s="2"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E15" sqref="E15"/>
    </sheetView>
  </sheetViews>
  <sheetFormatPr defaultRowHeight="15" x14ac:dyDescent="0.25"/>
  <sheetData>
    <row r="1" spans="1:13" x14ac:dyDescent="0.25">
      <c r="B1" t="s">
        <v>24</v>
      </c>
      <c r="C1" t="s">
        <v>31</v>
      </c>
      <c r="D1" t="s">
        <v>32</v>
      </c>
      <c r="E1" t="s">
        <v>19</v>
      </c>
      <c r="G1" s="2" t="s">
        <v>25</v>
      </c>
      <c r="H1" s="2" t="s">
        <v>2</v>
      </c>
      <c r="I1" s="2" t="s">
        <v>26</v>
      </c>
      <c r="J1" s="2" t="s">
        <v>27</v>
      </c>
      <c r="K1" s="2" t="s">
        <v>34</v>
      </c>
    </row>
    <row r="2" spans="1:13" x14ac:dyDescent="0.25">
      <c r="B2">
        <v>50</v>
      </c>
      <c r="C2">
        <v>60</v>
      </c>
      <c r="D2">
        <v>20</v>
      </c>
      <c r="E2">
        <v>50</v>
      </c>
      <c r="G2" s="2" t="s">
        <v>6</v>
      </c>
      <c r="H2" s="2">
        <f>C5-C4</f>
        <v>-43.301270189221938</v>
      </c>
      <c r="I2" s="2">
        <f>B16*H2-B19*(-B12*H7+B13*H6)</f>
        <v>0.28867513459481259</v>
      </c>
      <c r="J2" s="2">
        <f>($E$8+ABS($E$9*H2))/$E$10</f>
        <v>0.72440169358562922</v>
      </c>
      <c r="K2" s="2">
        <f>I2*J2</f>
        <v>0.2091167563965417</v>
      </c>
      <c r="L2">
        <f>SUMSQ(K2:K3)^0.5</f>
        <v>0.24506525314625441</v>
      </c>
      <c r="M2" t="s">
        <v>48</v>
      </c>
    </row>
    <row r="3" spans="1:13" x14ac:dyDescent="0.25">
      <c r="A3" s="2"/>
      <c r="B3" s="2" t="s">
        <v>35</v>
      </c>
      <c r="C3" s="2" t="s">
        <v>2</v>
      </c>
      <c r="D3" s="2" t="s">
        <v>3</v>
      </c>
      <c r="E3" s="2" t="s">
        <v>4</v>
      </c>
      <c r="G3" s="2" t="s">
        <v>7</v>
      </c>
      <c r="H3" s="2">
        <f>D5-D4</f>
        <v>-74.999999999999986</v>
      </c>
      <c r="I3" s="2">
        <f>B16*H3-B19*(B11*H7-B13*H5)</f>
        <v>-0.1666666666666668</v>
      </c>
      <c r="J3" s="2">
        <f t="shared" ref="J3:J10" si="0">($E$8+ABS($E$9*H3))/$E$10</f>
        <v>0.76666666666666661</v>
      </c>
      <c r="K3" s="2">
        <f t="shared" ref="K3:K10" si="1">I3*J3</f>
        <v>-0.12777777777777788</v>
      </c>
    </row>
    <row r="4" spans="1:13" x14ac:dyDescent="0.25">
      <c r="A4" s="2" t="s">
        <v>0</v>
      </c>
      <c r="B4" s="2">
        <f>PI()/2</f>
        <v>1.5707963267948966</v>
      </c>
      <c r="C4" s="2">
        <f>$B$2+$E$2*COS(B4)</f>
        <v>50</v>
      </c>
      <c r="D4" s="2">
        <f>$C$2+$E$2*SIN(B4)</f>
        <v>110</v>
      </c>
      <c r="E4" s="2">
        <f>D2</f>
        <v>20</v>
      </c>
      <c r="G4" s="2" t="s">
        <v>8</v>
      </c>
      <c r="H4" s="2">
        <f>E5-E4</f>
        <v>0</v>
      </c>
      <c r="I4" s="2">
        <f>B16*H4-B19*(-B11*H7+B12*H6)</f>
        <v>0</v>
      </c>
      <c r="J4" s="2">
        <f t="shared" si="0"/>
        <v>0.66666666666666663</v>
      </c>
      <c r="K4" s="2">
        <f t="shared" si="1"/>
        <v>0</v>
      </c>
    </row>
    <row r="5" spans="1:13" x14ac:dyDescent="0.25">
      <c r="A5" s="2" t="s">
        <v>1</v>
      </c>
      <c r="B5" s="2">
        <f>7*PI()/6</f>
        <v>3.6651914291880918</v>
      </c>
      <c r="C5" s="2">
        <f t="shared" ref="C5:C6" si="2">$B$2+$E$2*COS(B5)</f>
        <v>6.6987298107780617</v>
      </c>
      <c r="D5" s="2">
        <f t="shared" ref="D5:D6" si="3">$C$2+$E$2*SIN(B5)</f>
        <v>35.000000000000014</v>
      </c>
      <c r="E5" s="2">
        <f>D2</f>
        <v>20</v>
      </c>
      <c r="G5" s="2" t="s">
        <v>9</v>
      </c>
      <c r="H5" s="2">
        <f>C6-C4</f>
        <v>43.301270189221938</v>
      </c>
      <c r="I5" s="2">
        <f>B17*H5-B19*(B12*H4-B13*H3)</f>
        <v>-0.2886751345948127</v>
      </c>
      <c r="J5" s="2">
        <f t="shared" si="0"/>
        <v>0.72440169358562922</v>
      </c>
      <c r="K5" s="2">
        <f t="shared" si="1"/>
        <v>-0.20911675639654179</v>
      </c>
      <c r="L5">
        <f>SUMSQ(K5:K6)^0.5</f>
        <v>0.24506525314625444</v>
      </c>
      <c r="M5" t="s">
        <v>49</v>
      </c>
    </row>
    <row r="6" spans="1:13" x14ac:dyDescent="0.25">
      <c r="A6" s="2" t="s">
        <v>5</v>
      </c>
      <c r="B6" s="2">
        <f>-PI()/6</f>
        <v>-0.52359877559829882</v>
      </c>
      <c r="C6" s="2">
        <f t="shared" si="2"/>
        <v>93.301270189221938</v>
      </c>
      <c r="D6" s="2">
        <f t="shared" si="3"/>
        <v>35</v>
      </c>
      <c r="E6" s="2">
        <f>D2</f>
        <v>20</v>
      </c>
      <c r="G6" s="2" t="s">
        <v>10</v>
      </c>
      <c r="H6" s="2">
        <f>D6-D4</f>
        <v>-75</v>
      </c>
      <c r="I6" s="2">
        <f>B17*H6-B19*(-B11*H4+B13*H2)</f>
        <v>-0.16666666666666669</v>
      </c>
      <c r="J6" s="2">
        <f t="shared" si="0"/>
        <v>0.76666666666666661</v>
      </c>
      <c r="K6" s="2">
        <f t="shared" si="1"/>
        <v>-0.1277777777777778</v>
      </c>
    </row>
    <row r="7" spans="1:13" x14ac:dyDescent="0.25">
      <c r="G7" s="2" t="s">
        <v>11</v>
      </c>
      <c r="H7" s="2">
        <f>E6-E4</f>
        <v>0</v>
      </c>
      <c r="I7" s="2">
        <f>B17*H7-B19*(B11*H3-B12*H2)</f>
        <v>0</v>
      </c>
      <c r="J7" s="2">
        <f t="shared" si="0"/>
        <v>0.66666666666666663</v>
      </c>
      <c r="K7" s="2">
        <f t="shared" si="1"/>
        <v>0</v>
      </c>
    </row>
    <row r="8" spans="1:13" x14ac:dyDescent="0.25">
      <c r="A8" s="2" t="s">
        <v>12</v>
      </c>
      <c r="B8" s="2">
        <f>(H8^2+H9^2)^0.5</f>
        <v>86.602540378443877</v>
      </c>
      <c r="D8" s="2" t="s">
        <v>28</v>
      </c>
      <c r="E8" s="2">
        <v>2</v>
      </c>
      <c r="G8" s="2" t="s">
        <v>36</v>
      </c>
      <c r="H8" s="2">
        <f>C6-C5</f>
        <v>86.602540378443877</v>
      </c>
      <c r="I8" s="2">
        <f>B18*H8</f>
        <v>0.57735026918962562</v>
      </c>
      <c r="J8" s="2">
        <f t="shared" si="0"/>
        <v>0.78213672050459182</v>
      </c>
      <c r="K8" s="2">
        <f t="shared" si="1"/>
        <v>0.45156684612641707</v>
      </c>
      <c r="L8">
        <f>SUMSQ(K8:K9)^0.5</f>
        <v>0.45156684612641707</v>
      </c>
      <c r="M8" t="s">
        <v>50</v>
      </c>
    </row>
    <row r="9" spans="1:13" x14ac:dyDescent="0.25">
      <c r="A9" s="2" t="s">
        <v>13</v>
      </c>
      <c r="B9" s="2">
        <f>(H5^2+H6^2)^0.5</f>
        <v>86.602540378443862</v>
      </c>
      <c r="D9" s="2" t="s">
        <v>29</v>
      </c>
      <c r="E9" s="2">
        <v>4.0000000000000001E-3</v>
      </c>
      <c r="G9" s="2" t="s">
        <v>37</v>
      </c>
      <c r="H9" s="2">
        <f>D6-D5</f>
        <v>0</v>
      </c>
      <c r="I9" s="2">
        <f>B18*H9</f>
        <v>0</v>
      </c>
      <c r="J9" s="2">
        <f t="shared" si="0"/>
        <v>0.66666666666666663</v>
      </c>
      <c r="K9" s="2">
        <f t="shared" si="1"/>
        <v>0</v>
      </c>
    </row>
    <row r="10" spans="1:13" x14ac:dyDescent="0.25">
      <c r="A10" s="2" t="s">
        <v>14</v>
      </c>
      <c r="B10" s="2">
        <f>(H2^2+H3^2)^0.5</f>
        <v>86.602540378443848</v>
      </c>
      <c r="D10" s="2" t="s">
        <v>30</v>
      </c>
      <c r="E10" s="2">
        <v>3</v>
      </c>
      <c r="G10" s="2" t="s">
        <v>38</v>
      </c>
      <c r="H10" s="2">
        <f>E6-E5</f>
        <v>0</v>
      </c>
      <c r="I10" s="2">
        <f>B18*H10</f>
        <v>0</v>
      </c>
      <c r="J10" s="2">
        <f t="shared" si="0"/>
        <v>0.66666666666666663</v>
      </c>
      <c r="K10" s="2">
        <f t="shared" si="1"/>
        <v>0</v>
      </c>
    </row>
    <row r="11" spans="1:13" x14ac:dyDescent="0.25">
      <c r="A11" s="2" t="s">
        <v>15</v>
      </c>
      <c r="B11" s="2">
        <f>H3*H7-H4*H6</f>
        <v>0</v>
      </c>
      <c r="G11" s="2"/>
      <c r="H11" s="2"/>
      <c r="I11" s="2"/>
      <c r="J11" s="2"/>
      <c r="K11" s="2">
        <f>SUMSQ(K2:K10)^0.5</f>
        <v>0.56923332045817099</v>
      </c>
    </row>
    <row r="12" spans="1:13" x14ac:dyDescent="0.25">
      <c r="A12" s="2" t="s">
        <v>16</v>
      </c>
      <c r="B12" s="2">
        <f>-H2*H7+H4*H5</f>
        <v>0</v>
      </c>
    </row>
    <row r="13" spans="1:13" x14ac:dyDescent="0.25">
      <c r="A13" s="2" t="s">
        <v>17</v>
      </c>
      <c r="B13" s="2">
        <f>H2*H6-H3*H5</f>
        <v>6495.1905283832903</v>
      </c>
    </row>
    <row r="14" spans="1:13" x14ac:dyDescent="0.25">
      <c r="A14" s="2" t="s">
        <v>18</v>
      </c>
      <c r="B14" s="2">
        <f>SUMSQ(B11:B13)^0.5</f>
        <v>6495.1905283832903</v>
      </c>
      <c r="E14" t="s">
        <v>58</v>
      </c>
    </row>
    <row r="15" spans="1:13" x14ac:dyDescent="0.25">
      <c r="A15" s="2" t="s">
        <v>19</v>
      </c>
      <c r="B15" s="2">
        <f>B8*B9*B10/(2*B14)</f>
        <v>50</v>
      </c>
    </row>
    <row r="16" spans="1:13" x14ac:dyDescent="0.25">
      <c r="A16" s="2" t="s">
        <v>20</v>
      </c>
      <c r="B16" s="2">
        <f>B8*B9/(2*B10*B14)</f>
        <v>6.6666666666666688E-3</v>
      </c>
    </row>
    <row r="17" spans="1:2" x14ac:dyDescent="0.25">
      <c r="A17" s="2" t="s">
        <v>21</v>
      </c>
      <c r="B17" s="2">
        <f>B8*B10/(2*B9*B14)</f>
        <v>6.6666666666666671E-3</v>
      </c>
    </row>
    <row r="18" spans="1:2" x14ac:dyDescent="0.25">
      <c r="A18" s="2" t="s">
        <v>23</v>
      </c>
      <c r="B18" s="2">
        <f>B9*B10/(2*B8*B14)</f>
        <v>6.6666666666666636E-3</v>
      </c>
    </row>
    <row r="19" spans="1:2" x14ac:dyDescent="0.25">
      <c r="A19" s="2" t="s">
        <v>22</v>
      </c>
      <c r="B19" s="2">
        <f>B8*B9*B10/(2*B14^3)</f>
        <v>1.185185185185185E-6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H2" sqref="H2"/>
    </sheetView>
  </sheetViews>
  <sheetFormatPr defaultRowHeight="15" x14ac:dyDescent="0.25"/>
  <sheetData>
    <row r="1" spans="1:11" x14ac:dyDescent="0.25">
      <c r="B1" t="s">
        <v>24</v>
      </c>
      <c r="C1" t="s">
        <v>31</v>
      </c>
      <c r="D1" t="s">
        <v>32</v>
      </c>
      <c r="E1" t="s">
        <v>19</v>
      </c>
      <c r="G1" s="2" t="s">
        <v>25</v>
      </c>
      <c r="H1" s="2" t="s">
        <v>2</v>
      </c>
      <c r="I1" s="2" t="s">
        <v>26</v>
      </c>
      <c r="J1" s="2" t="s">
        <v>27</v>
      </c>
      <c r="K1" s="2" t="s">
        <v>34</v>
      </c>
    </row>
    <row r="2" spans="1:11" x14ac:dyDescent="0.25">
      <c r="B2">
        <v>50</v>
      </c>
      <c r="C2">
        <v>60</v>
      </c>
      <c r="D2">
        <v>20</v>
      </c>
      <c r="E2">
        <v>50</v>
      </c>
      <c r="G2" s="2" t="s">
        <v>6</v>
      </c>
      <c r="H2" s="2">
        <f>C5-C4</f>
        <v>-50</v>
      </c>
      <c r="I2" s="2">
        <f>B16*H2-B19*(-B12*H7+B13*H6)</f>
        <v>0</v>
      </c>
      <c r="J2" s="2">
        <f>($E$8+ABS($E$9*H2))/$E$10</f>
        <v>0.73333333333333339</v>
      </c>
      <c r="K2" s="2">
        <f>I2*J2</f>
        <v>0</v>
      </c>
    </row>
    <row r="3" spans="1:11" x14ac:dyDescent="0.25">
      <c r="A3" s="2"/>
      <c r="B3" s="2" t="s">
        <v>35</v>
      </c>
      <c r="C3" s="2" t="s">
        <v>2</v>
      </c>
      <c r="D3" s="2" t="s">
        <v>3</v>
      </c>
      <c r="E3" s="2" t="s">
        <v>4</v>
      </c>
      <c r="G3" s="2" t="s">
        <v>7</v>
      </c>
      <c r="H3" s="2">
        <f>D5-D4</f>
        <v>-49.999999999999993</v>
      </c>
      <c r="I3" s="2">
        <f>B16*H3-B19*(B11*H7-B13*H5)</f>
        <v>0</v>
      </c>
      <c r="J3" s="2">
        <f t="shared" ref="J3:J10" si="0">($E$8+ABS($E$9*H3))/$E$10</f>
        <v>0.73333333333333339</v>
      </c>
      <c r="K3" s="2">
        <f t="shared" ref="K3:K10" si="1">I3*J3</f>
        <v>0</v>
      </c>
    </row>
    <row r="4" spans="1:11" x14ac:dyDescent="0.25">
      <c r="A4" s="2" t="s">
        <v>0</v>
      </c>
      <c r="B4" s="2">
        <f>PI()/2</f>
        <v>1.5707963267948966</v>
      </c>
      <c r="C4" s="2">
        <f>$B$2+$E$2*COS(B4)</f>
        <v>50</v>
      </c>
      <c r="D4" s="2">
        <f>$C$2+$E$2*SIN(B4)</f>
        <v>110</v>
      </c>
      <c r="E4" s="2">
        <f>D2</f>
        <v>20</v>
      </c>
      <c r="G4" s="2" t="s">
        <v>8</v>
      </c>
      <c r="H4" s="2">
        <f>E5-E4</f>
        <v>0</v>
      </c>
      <c r="I4" s="2">
        <f>B16*H4-B19*(-B11*H7+B12*H6)</f>
        <v>0</v>
      </c>
      <c r="J4" s="2">
        <f t="shared" si="0"/>
        <v>0.66666666666666663</v>
      </c>
      <c r="K4" s="2">
        <f t="shared" si="1"/>
        <v>0</v>
      </c>
    </row>
    <row r="5" spans="1:11" x14ac:dyDescent="0.25">
      <c r="A5" s="2" t="s">
        <v>1</v>
      </c>
      <c r="B5" s="2">
        <f>PI()</f>
        <v>3.1415926535897931</v>
      </c>
      <c r="C5" s="2">
        <f t="shared" ref="C5:C6" si="2">$B$2+$E$2*COS(B5)</f>
        <v>0</v>
      </c>
      <c r="D5" s="2">
        <f t="shared" ref="D5:D6" si="3">$C$2+$E$2*SIN(B5)</f>
        <v>60.000000000000007</v>
      </c>
      <c r="E5" s="2">
        <f>D2</f>
        <v>20</v>
      </c>
      <c r="G5" s="2" t="s">
        <v>9</v>
      </c>
      <c r="H5" s="2">
        <f>C6-C4</f>
        <v>50</v>
      </c>
      <c r="I5" s="2">
        <f>B17*H5-B19*(B12*H4-B13*H3)</f>
        <v>0</v>
      </c>
      <c r="J5" s="2">
        <f t="shared" si="0"/>
        <v>0.73333333333333339</v>
      </c>
      <c r="K5" s="2">
        <f t="shared" si="1"/>
        <v>0</v>
      </c>
    </row>
    <row r="6" spans="1:11" x14ac:dyDescent="0.25">
      <c r="A6" s="2" t="s">
        <v>5</v>
      </c>
      <c r="B6" s="2">
        <v>0</v>
      </c>
      <c r="C6" s="2">
        <f t="shared" si="2"/>
        <v>100</v>
      </c>
      <c r="D6" s="2">
        <f t="shared" si="3"/>
        <v>60</v>
      </c>
      <c r="E6" s="2">
        <f>D2</f>
        <v>20</v>
      </c>
      <c r="G6" s="2" t="s">
        <v>10</v>
      </c>
      <c r="H6" s="2">
        <f>D6-D4</f>
        <v>-50</v>
      </c>
      <c r="I6" s="2">
        <f>B17*H6-B19*(-B11*H4+B13*H2)</f>
        <v>0</v>
      </c>
      <c r="J6" s="2">
        <f t="shared" si="0"/>
        <v>0.73333333333333339</v>
      </c>
      <c r="K6" s="2">
        <f t="shared" si="1"/>
        <v>0</v>
      </c>
    </row>
    <row r="7" spans="1:11" x14ac:dyDescent="0.25">
      <c r="G7" s="2" t="s">
        <v>11</v>
      </c>
      <c r="H7" s="2">
        <f>E6-E4</f>
        <v>0</v>
      </c>
      <c r="I7" s="2">
        <f>B17*H7-B19*(B11*H3-B12*H2)</f>
        <v>0</v>
      </c>
      <c r="J7" s="2">
        <f t="shared" si="0"/>
        <v>0.66666666666666663</v>
      </c>
      <c r="K7" s="2">
        <f t="shared" si="1"/>
        <v>0</v>
      </c>
    </row>
    <row r="8" spans="1:11" x14ac:dyDescent="0.25">
      <c r="A8" s="2" t="s">
        <v>12</v>
      </c>
      <c r="B8" s="2">
        <f>(H8^2+H9^2)^0.5</f>
        <v>100</v>
      </c>
      <c r="D8" s="2" t="s">
        <v>28</v>
      </c>
      <c r="E8" s="2">
        <v>2</v>
      </c>
      <c r="G8" s="2" t="s">
        <v>36</v>
      </c>
      <c r="H8" s="2">
        <f>C6-C5</f>
        <v>100</v>
      </c>
      <c r="I8" s="2">
        <f>B18*H8</f>
        <v>0.49999999999999994</v>
      </c>
      <c r="J8" s="2">
        <f t="shared" si="0"/>
        <v>0.79999999999999993</v>
      </c>
      <c r="K8" s="2">
        <f t="shared" si="1"/>
        <v>0.39999999999999991</v>
      </c>
    </row>
    <row r="9" spans="1:11" x14ac:dyDescent="0.25">
      <c r="A9" s="2" t="s">
        <v>13</v>
      </c>
      <c r="B9" s="2">
        <f>(H5^2+H6^2)^0.5</f>
        <v>70.710678118654755</v>
      </c>
      <c r="D9" s="2" t="s">
        <v>29</v>
      </c>
      <c r="E9" s="2">
        <v>4.0000000000000001E-3</v>
      </c>
      <c r="G9" s="2" t="s">
        <v>37</v>
      </c>
      <c r="H9" s="2">
        <f>D6-D5</f>
        <v>0</v>
      </c>
      <c r="I9" s="2">
        <f>B18*H9</f>
        <v>0</v>
      </c>
      <c r="J9" s="2">
        <f t="shared" si="0"/>
        <v>0.66666666666666663</v>
      </c>
      <c r="K9" s="2">
        <f t="shared" si="1"/>
        <v>0</v>
      </c>
    </row>
    <row r="10" spans="1:11" x14ac:dyDescent="0.25">
      <c r="A10" s="2" t="s">
        <v>14</v>
      </c>
      <c r="B10" s="2">
        <f>(H2^2+H3^2)^0.5</f>
        <v>70.710678118654741</v>
      </c>
      <c r="D10" s="2" t="s">
        <v>30</v>
      </c>
      <c r="E10" s="2">
        <v>3</v>
      </c>
      <c r="G10" s="2" t="s">
        <v>38</v>
      </c>
      <c r="H10" s="2">
        <f>E6-E5</f>
        <v>0</v>
      </c>
      <c r="I10" s="2">
        <f>B18*H10</f>
        <v>0</v>
      </c>
      <c r="J10" s="2">
        <f t="shared" si="0"/>
        <v>0.66666666666666663</v>
      </c>
      <c r="K10" s="2">
        <f t="shared" si="1"/>
        <v>0</v>
      </c>
    </row>
    <row r="11" spans="1:11" x14ac:dyDescent="0.25">
      <c r="A11" s="2" t="s">
        <v>15</v>
      </c>
      <c r="B11" s="2">
        <f>H3*H7-H4*H6</f>
        <v>0</v>
      </c>
      <c r="G11" s="2"/>
      <c r="H11" s="2"/>
      <c r="I11" s="2"/>
      <c r="J11" s="2"/>
      <c r="K11" s="2">
        <f>SUMSQ(K2:K10)^0.5</f>
        <v>0.39999999999999991</v>
      </c>
    </row>
    <row r="12" spans="1:11" x14ac:dyDescent="0.25">
      <c r="A12" s="2" t="s">
        <v>16</v>
      </c>
      <c r="B12" s="2">
        <f>-H2*H7+H4*H5</f>
        <v>0</v>
      </c>
    </row>
    <row r="13" spans="1:11" x14ac:dyDescent="0.25">
      <c r="A13" s="2" t="s">
        <v>17</v>
      </c>
      <c r="B13" s="2">
        <f>H2*H6-H3*H5</f>
        <v>5000</v>
      </c>
    </row>
    <row r="14" spans="1:11" x14ac:dyDescent="0.25">
      <c r="A14" s="2" t="s">
        <v>18</v>
      </c>
      <c r="B14" s="2">
        <f>SUMSQ(B11:B13)^0.5</f>
        <v>5000</v>
      </c>
      <c r="I14" t="s">
        <v>56</v>
      </c>
    </row>
    <row r="15" spans="1:11" x14ac:dyDescent="0.25">
      <c r="A15" s="2" t="s">
        <v>19</v>
      </c>
      <c r="B15" s="2">
        <f>B8*B9*B10/(2*B14)</f>
        <v>49.999999999999993</v>
      </c>
    </row>
    <row r="16" spans="1:11" x14ac:dyDescent="0.25">
      <c r="A16" s="2" t="s">
        <v>20</v>
      </c>
      <c r="B16" s="2">
        <f>B8*B9/(2*B10*B14)</f>
        <v>1.0000000000000004E-2</v>
      </c>
    </row>
    <row r="17" spans="1:2" x14ac:dyDescent="0.25">
      <c r="A17" s="2" t="s">
        <v>21</v>
      </c>
      <c r="B17" s="2">
        <f>B8*B10/(2*B9*B14)</f>
        <v>9.9999999999999967E-3</v>
      </c>
    </row>
    <row r="18" spans="1:2" x14ac:dyDescent="0.25">
      <c r="A18" s="2" t="s">
        <v>23</v>
      </c>
      <c r="B18" s="2">
        <f>B9*B10/(2*B8*B14)</f>
        <v>4.9999999999999992E-3</v>
      </c>
    </row>
    <row r="19" spans="1:2" x14ac:dyDescent="0.25">
      <c r="A19" s="2" t="s">
        <v>22</v>
      </c>
      <c r="B19" s="2">
        <f>B8*B9*B10/(2*B14^3)</f>
        <v>1.9999999999999999E-6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L1" sqref="L1:M1048576"/>
    </sheetView>
  </sheetViews>
  <sheetFormatPr defaultRowHeight="15" x14ac:dyDescent="0.25"/>
  <sheetData>
    <row r="1" spans="1:11" x14ac:dyDescent="0.25">
      <c r="B1" t="s">
        <v>24</v>
      </c>
      <c r="C1" t="s">
        <v>31</v>
      </c>
      <c r="D1" t="s">
        <v>32</v>
      </c>
      <c r="E1" t="s">
        <v>19</v>
      </c>
      <c r="G1" s="2" t="s">
        <v>25</v>
      </c>
      <c r="H1" s="2" t="s">
        <v>2</v>
      </c>
      <c r="I1" s="2" t="s">
        <v>26</v>
      </c>
      <c r="J1" s="2" t="s">
        <v>27</v>
      </c>
      <c r="K1" s="2" t="s">
        <v>34</v>
      </c>
    </row>
    <row r="2" spans="1:11" x14ac:dyDescent="0.25">
      <c r="B2">
        <v>50</v>
      </c>
      <c r="C2">
        <v>60</v>
      </c>
      <c r="D2">
        <v>20</v>
      </c>
      <c r="E2">
        <v>50</v>
      </c>
      <c r="G2" s="2" t="s">
        <v>6</v>
      </c>
      <c r="H2" s="2">
        <f>C5-C4</f>
        <v>-43.301270189221938</v>
      </c>
      <c r="I2" s="2">
        <f>B16*H2-B19*(-B12*H7+B13*H6)</f>
        <v>-0.28867513459481287</v>
      </c>
      <c r="J2" s="2">
        <f>($E$8+ABS($E$9*H2))/$E$10</f>
        <v>0.72440169358562922</v>
      </c>
      <c r="K2" s="2">
        <f>I2*J2</f>
        <v>-0.2091167563965419</v>
      </c>
    </row>
    <row r="3" spans="1:11" x14ac:dyDescent="0.25">
      <c r="A3" s="2"/>
      <c r="B3" s="2" t="s">
        <v>35</v>
      </c>
      <c r="C3" s="2" t="s">
        <v>2</v>
      </c>
      <c r="D3" s="2" t="s">
        <v>3</v>
      </c>
      <c r="E3" s="2" t="s">
        <v>4</v>
      </c>
      <c r="G3" s="2" t="s">
        <v>7</v>
      </c>
      <c r="H3" s="2">
        <f>D5-D4</f>
        <v>-25</v>
      </c>
      <c r="I3" s="2">
        <f>B16*H3-B19*(B11*H7-B13*H5)</f>
        <v>0.5</v>
      </c>
      <c r="J3" s="2">
        <f t="shared" ref="J3:J10" si="0">($E$8+ABS($E$9*H3))/$E$10</f>
        <v>0.70000000000000007</v>
      </c>
      <c r="K3" s="2">
        <f t="shared" ref="K3:K10" si="1">I3*J3</f>
        <v>0.35000000000000003</v>
      </c>
    </row>
    <row r="4" spans="1:11" x14ac:dyDescent="0.25">
      <c r="A4" s="2" t="s">
        <v>0</v>
      </c>
      <c r="B4" s="2">
        <f>PI()/2</f>
        <v>1.5707963267948966</v>
      </c>
      <c r="C4" s="2">
        <f>$B$2+$E$2*COS(B4)</f>
        <v>50</v>
      </c>
      <c r="D4" s="2">
        <f>$C$2+$E$2*SIN(B4)</f>
        <v>110</v>
      </c>
      <c r="E4" s="2">
        <f>D2</f>
        <v>20</v>
      </c>
      <c r="G4" s="2" t="s">
        <v>8</v>
      </c>
      <c r="H4" s="2">
        <f>E5-E4</f>
        <v>0</v>
      </c>
      <c r="I4" s="2">
        <f>B16*H4-B19*(-B11*H7+B12*H6)</f>
        <v>0</v>
      </c>
      <c r="J4" s="2">
        <f t="shared" si="0"/>
        <v>0.66666666666666663</v>
      </c>
      <c r="K4" s="2">
        <f t="shared" si="1"/>
        <v>0</v>
      </c>
    </row>
    <row r="5" spans="1:11" x14ac:dyDescent="0.25">
      <c r="A5" s="2" t="s">
        <v>1</v>
      </c>
      <c r="B5" s="2">
        <f>5*PI()/6</f>
        <v>2.6179938779914944</v>
      </c>
      <c r="C5" s="2">
        <f t="shared" ref="C5:C6" si="2">$B$2+$E$2*COS(B5)</f>
        <v>6.6987298107780617</v>
      </c>
      <c r="D5" s="2">
        <f t="shared" ref="D5:D6" si="3">$C$2+$E$2*SIN(B5)</f>
        <v>85</v>
      </c>
      <c r="E5" s="2">
        <f>D2</f>
        <v>20</v>
      </c>
      <c r="G5" s="2" t="s">
        <v>9</v>
      </c>
      <c r="H5" s="2">
        <f>C6-C4</f>
        <v>43.301270189221938</v>
      </c>
      <c r="I5" s="2">
        <f>B17*H5-B19*(B12*H4-B13*H3)</f>
        <v>0.28867513459481287</v>
      </c>
      <c r="J5" s="2">
        <f t="shared" si="0"/>
        <v>0.72440169358562922</v>
      </c>
      <c r="K5" s="2">
        <f t="shared" si="1"/>
        <v>0.2091167563965419</v>
      </c>
    </row>
    <row r="6" spans="1:11" x14ac:dyDescent="0.25">
      <c r="A6" s="2" t="s">
        <v>5</v>
      </c>
      <c r="B6" s="2">
        <f>PI()/6</f>
        <v>0.52359877559829882</v>
      </c>
      <c r="C6" s="2">
        <f t="shared" si="2"/>
        <v>93.301270189221938</v>
      </c>
      <c r="D6" s="2">
        <f t="shared" si="3"/>
        <v>85</v>
      </c>
      <c r="E6" s="2">
        <f>D2</f>
        <v>20</v>
      </c>
      <c r="G6" s="2" t="s">
        <v>10</v>
      </c>
      <c r="H6" s="2">
        <f>D6-D4</f>
        <v>-25</v>
      </c>
      <c r="I6" s="2">
        <f>B17*H6-B19*(-B11*H4+B13*H2)</f>
        <v>0.5</v>
      </c>
      <c r="J6" s="2">
        <f t="shared" si="0"/>
        <v>0.70000000000000007</v>
      </c>
      <c r="K6" s="2">
        <f t="shared" si="1"/>
        <v>0.35000000000000003</v>
      </c>
    </row>
    <row r="7" spans="1:11" x14ac:dyDescent="0.25">
      <c r="G7" s="2" t="s">
        <v>11</v>
      </c>
      <c r="H7" s="2">
        <f>E6-E4</f>
        <v>0</v>
      </c>
      <c r="I7" s="2">
        <f>B17*H7-B19*(B11*H3-B12*H2)</f>
        <v>0</v>
      </c>
      <c r="J7" s="2">
        <f t="shared" si="0"/>
        <v>0.66666666666666663</v>
      </c>
      <c r="K7" s="2">
        <f t="shared" si="1"/>
        <v>0</v>
      </c>
    </row>
    <row r="8" spans="1:11" x14ac:dyDescent="0.25">
      <c r="A8" s="2" t="s">
        <v>12</v>
      </c>
      <c r="B8" s="2">
        <f>(H8^2+H9^2)^0.5</f>
        <v>86.602540378443877</v>
      </c>
      <c r="D8" s="2" t="s">
        <v>28</v>
      </c>
      <c r="E8" s="2">
        <v>2</v>
      </c>
      <c r="G8" s="2" t="s">
        <v>36</v>
      </c>
      <c r="H8" s="2">
        <f>C6-C5</f>
        <v>86.602540378443877</v>
      </c>
      <c r="I8" s="2">
        <f>B18*H8</f>
        <v>0.57735026918962584</v>
      </c>
      <c r="J8" s="2">
        <f t="shared" si="0"/>
        <v>0.78213672050459182</v>
      </c>
      <c r="K8" s="2">
        <f t="shared" si="1"/>
        <v>0.45156684612641723</v>
      </c>
    </row>
    <row r="9" spans="1:11" x14ac:dyDescent="0.25">
      <c r="A9" s="2" t="s">
        <v>13</v>
      </c>
      <c r="B9" s="2">
        <f>(H5^2+H6^2)^0.5</f>
        <v>50.000000000000007</v>
      </c>
      <c r="D9" s="2" t="s">
        <v>29</v>
      </c>
      <c r="E9" s="2">
        <v>4.0000000000000001E-3</v>
      </c>
      <c r="G9" s="2" t="s">
        <v>37</v>
      </c>
      <c r="H9" s="2">
        <f>D6-D5</f>
        <v>0</v>
      </c>
      <c r="I9" s="2">
        <f>B18*H9</f>
        <v>0</v>
      </c>
      <c r="J9" s="2">
        <f t="shared" si="0"/>
        <v>0.66666666666666663</v>
      </c>
      <c r="K9" s="2">
        <f t="shared" si="1"/>
        <v>0</v>
      </c>
    </row>
    <row r="10" spans="1:11" x14ac:dyDescent="0.25">
      <c r="A10" s="2" t="s">
        <v>14</v>
      </c>
      <c r="B10" s="2">
        <f>(H2^2+H3^2)^0.5</f>
        <v>50.000000000000007</v>
      </c>
      <c r="D10" s="2" t="s">
        <v>30</v>
      </c>
      <c r="E10" s="2">
        <f>3</f>
        <v>3</v>
      </c>
      <c r="G10" s="2" t="s">
        <v>38</v>
      </c>
      <c r="H10" s="2">
        <f>E6-E5</f>
        <v>0</v>
      </c>
      <c r="I10" s="2">
        <f>B18*H10</f>
        <v>0</v>
      </c>
      <c r="J10" s="2">
        <f t="shared" si="0"/>
        <v>0.66666666666666663</v>
      </c>
      <c r="K10" s="2">
        <f t="shared" si="1"/>
        <v>0</v>
      </c>
    </row>
    <row r="11" spans="1:11" x14ac:dyDescent="0.25">
      <c r="A11" s="2" t="s">
        <v>15</v>
      </c>
      <c r="B11" s="2">
        <f>H3*H7-H4*H6</f>
        <v>0</v>
      </c>
      <c r="G11" s="2"/>
      <c r="H11" s="2"/>
      <c r="I11" s="2"/>
      <c r="J11" s="2"/>
      <c r="K11" s="2">
        <f>SUMSQ(K2:K10)^0.5</f>
        <v>0.73237439341649624</v>
      </c>
    </row>
    <row r="12" spans="1:11" x14ac:dyDescent="0.25">
      <c r="A12" s="2" t="s">
        <v>16</v>
      </c>
      <c r="B12" s="2">
        <f>-H2*H7+H4*H5</f>
        <v>0</v>
      </c>
    </row>
    <row r="13" spans="1:11" x14ac:dyDescent="0.25">
      <c r="A13" s="2" t="s">
        <v>17</v>
      </c>
      <c r="B13" s="2">
        <f>H2*H6-H3*H5</f>
        <v>2165.0635094610971</v>
      </c>
    </row>
    <row r="14" spans="1:11" x14ac:dyDescent="0.25">
      <c r="A14" s="2" t="s">
        <v>18</v>
      </c>
      <c r="B14" s="2">
        <f>SUMSQ(B11:B13)^0.5</f>
        <v>2165.0635094610971</v>
      </c>
      <c r="G14" t="s">
        <v>57</v>
      </c>
    </row>
    <row r="15" spans="1:11" x14ac:dyDescent="0.25">
      <c r="A15" s="2" t="s">
        <v>19</v>
      </c>
      <c r="B15" s="2">
        <f>B8*B9*B10/(2*B14)</f>
        <v>50.000000000000007</v>
      </c>
    </row>
    <row r="16" spans="1:11" x14ac:dyDescent="0.25">
      <c r="A16" s="2" t="s">
        <v>20</v>
      </c>
      <c r="B16" s="2">
        <f>B8*B9/(2*B10*B14)</f>
        <v>1.9999999999999997E-2</v>
      </c>
    </row>
    <row r="17" spans="1:2" x14ac:dyDescent="0.25">
      <c r="A17" s="2" t="s">
        <v>21</v>
      </c>
      <c r="B17" s="2">
        <f>B8*B10/(2*B9*B14)</f>
        <v>1.9999999999999997E-2</v>
      </c>
    </row>
    <row r="18" spans="1:2" x14ac:dyDescent="0.25">
      <c r="A18" s="2" t="s">
        <v>23</v>
      </c>
      <c r="B18" s="2">
        <f>B9*B10/(2*B8*B14)</f>
        <v>6.6666666666666671E-3</v>
      </c>
    </row>
    <row r="19" spans="1:2" x14ac:dyDescent="0.25">
      <c r="A19" s="2" t="s">
        <v>22</v>
      </c>
      <c r="B19" s="2">
        <f>B8*B9*B10/(2*B14^3)</f>
        <v>1.0666666666666664E-5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B6" sqref="B6"/>
    </sheetView>
  </sheetViews>
  <sheetFormatPr defaultRowHeight="15" x14ac:dyDescent="0.25"/>
  <sheetData>
    <row r="1" spans="1:11" x14ac:dyDescent="0.25">
      <c r="B1" t="s">
        <v>24</v>
      </c>
      <c r="C1" t="s">
        <v>31</v>
      </c>
      <c r="D1" t="s">
        <v>32</v>
      </c>
      <c r="E1" t="s">
        <v>19</v>
      </c>
      <c r="G1" s="2" t="s">
        <v>25</v>
      </c>
      <c r="H1" s="2" t="s">
        <v>2</v>
      </c>
      <c r="I1" s="2" t="s">
        <v>26</v>
      </c>
      <c r="J1" s="2" t="s">
        <v>27</v>
      </c>
      <c r="K1" s="2" t="s">
        <v>34</v>
      </c>
    </row>
    <row r="2" spans="1:11" x14ac:dyDescent="0.25">
      <c r="B2">
        <v>50</v>
      </c>
      <c r="C2">
        <v>60</v>
      </c>
      <c r="D2">
        <v>20</v>
      </c>
      <c r="E2">
        <v>50</v>
      </c>
      <c r="G2" s="2" t="s">
        <v>6</v>
      </c>
      <c r="H2" s="2">
        <f>C5-C4</f>
        <v>-27.116322522768055</v>
      </c>
      <c r="I2" s="2">
        <f>B16*H2-B19*(-B12*H7+B13*H6)</f>
        <v>-0.77451730045387923</v>
      </c>
      <c r="J2" s="2">
        <f>($E$8+ABS($E$9*H2))/$E$10</f>
        <v>0.70282176336369073</v>
      </c>
      <c r="K2" s="2">
        <f>I2*J2</f>
        <v>-0.54434761486068084</v>
      </c>
    </row>
    <row r="3" spans="1:11" x14ac:dyDescent="0.25">
      <c r="A3" s="2"/>
      <c r="B3" s="2" t="s">
        <v>35</v>
      </c>
      <c r="C3" s="2" t="s">
        <v>2</v>
      </c>
      <c r="D3" s="2" t="s">
        <v>3</v>
      </c>
      <c r="E3" s="2" t="s">
        <v>4</v>
      </c>
      <c r="G3" s="2" t="s">
        <v>7</v>
      </c>
      <c r="H3" s="2">
        <f>D5-D4</f>
        <v>-7.9916073523251612</v>
      </c>
      <c r="I3" s="2">
        <f>B16*H3-B19*(B11*H7-B13*H5)</f>
        <v>2.628014614914794</v>
      </c>
      <c r="J3" s="2">
        <f t="shared" ref="J3:J10" si="0">($E$8+ABS($E$9*H3))/$E$10</f>
        <v>0.67732214313643357</v>
      </c>
      <c r="K3" s="2">
        <f t="shared" ref="K3:K10" si="1">I3*J3</f>
        <v>1.7800124911679576</v>
      </c>
    </row>
    <row r="4" spans="1:11" x14ac:dyDescent="0.25">
      <c r="A4" s="2" t="s">
        <v>0</v>
      </c>
      <c r="B4" s="2">
        <f>PI()/2</f>
        <v>1.5707963267948966</v>
      </c>
      <c r="C4" s="2">
        <f>$B$2+$E$2*COS(B4)</f>
        <v>50</v>
      </c>
      <c r="D4" s="2">
        <f>$C$2+$E$2*SIN(B4)</f>
        <v>110</v>
      </c>
      <c r="E4" s="2">
        <f>D2</f>
        <v>20</v>
      </c>
      <c r="G4" s="2" t="s">
        <v>8</v>
      </c>
      <c r="H4" s="2">
        <f>E5-E4</f>
        <v>0</v>
      </c>
      <c r="I4" s="2">
        <f>B16*H4-B19*(-B11*H7+B12*H6)</f>
        <v>0</v>
      </c>
      <c r="J4" s="2">
        <f t="shared" si="0"/>
        <v>0.66666666666666663</v>
      </c>
      <c r="K4" s="2">
        <f t="shared" si="1"/>
        <v>0</v>
      </c>
    </row>
    <row r="5" spans="1:11" x14ac:dyDescent="0.25">
      <c r="A5" s="2" t="s">
        <v>1</v>
      </c>
      <c r="B5" s="7">
        <v>2.1440000000000001</v>
      </c>
      <c r="C5" s="2">
        <f t="shared" ref="C5:C6" si="2">$B$2+$E$2*COS(B5)</f>
        <v>22.883677477231945</v>
      </c>
      <c r="D5" s="2">
        <f t="shared" ref="D5:D6" si="3">$C$2+$E$2*SIN(B5)</f>
        <v>102.00839264767484</v>
      </c>
      <c r="E5" s="2">
        <f>D2</f>
        <v>20</v>
      </c>
      <c r="G5" s="2" t="s">
        <v>9</v>
      </c>
      <c r="H5" s="2">
        <f>C6-C4</f>
        <v>27.120214634750155</v>
      </c>
      <c r="I5" s="2">
        <f>B17*H5-B19*(B12*H4-B13*H3)</f>
        <v>0.77451730045387934</v>
      </c>
      <c r="J5" s="2">
        <f t="shared" si="0"/>
        <v>0.70282695284633345</v>
      </c>
      <c r="K5" s="2">
        <f t="shared" si="1"/>
        <v>0.54435163420476818</v>
      </c>
    </row>
    <row r="6" spans="1:11" x14ac:dyDescent="0.25">
      <c r="A6" s="2" t="s">
        <v>5</v>
      </c>
      <c r="B6" s="7">
        <v>0.99750000000000005</v>
      </c>
      <c r="C6" s="2">
        <f t="shared" si="2"/>
        <v>77.120214634750155</v>
      </c>
      <c r="D6" s="2">
        <f t="shared" si="3"/>
        <v>102.00588004274024</v>
      </c>
      <c r="E6" s="2">
        <f>D2</f>
        <v>20</v>
      </c>
      <c r="G6" s="2" t="s">
        <v>10</v>
      </c>
      <c r="H6" s="2">
        <f>D6-D4</f>
        <v>-7.9941199572597554</v>
      </c>
      <c r="I6" s="2">
        <f>B17*H6-B19*(-B11*H4+B13*H2)</f>
        <v>2.6275657031592319</v>
      </c>
      <c r="J6" s="2">
        <f t="shared" si="0"/>
        <v>0.67732549327634628</v>
      </c>
      <c r="K6" s="2">
        <f t="shared" si="1"/>
        <v>1.7797172360083364</v>
      </c>
    </row>
    <row r="7" spans="1:11" x14ac:dyDescent="0.25">
      <c r="G7" s="2" t="s">
        <v>11</v>
      </c>
      <c r="H7" s="2">
        <f>E6-E4</f>
        <v>0</v>
      </c>
      <c r="I7" s="2">
        <f>B17*H7-B19*(B11*H3-B12*H2)</f>
        <v>0</v>
      </c>
      <c r="J7" s="2">
        <f t="shared" si="0"/>
        <v>0.66666666666666663</v>
      </c>
      <c r="K7" s="2">
        <f t="shared" si="1"/>
        <v>0</v>
      </c>
    </row>
    <row r="8" spans="1:11" x14ac:dyDescent="0.25">
      <c r="A8" s="2" t="s">
        <v>12</v>
      </c>
      <c r="B8" s="2">
        <f>(H8^2+H9^2)^0.5</f>
        <v>54.236537215718677</v>
      </c>
      <c r="D8" s="2" t="s">
        <v>28</v>
      </c>
      <c r="E8" s="2">
        <v>2</v>
      </c>
      <c r="G8" s="2" t="s">
        <v>36</v>
      </c>
      <c r="H8" s="2">
        <f>C6-C5</f>
        <v>54.236537157518214</v>
      </c>
      <c r="I8" s="2">
        <f>B18*H8</f>
        <v>0.92188776262535488</v>
      </c>
      <c r="J8" s="2">
        <f t="shared" si="0"/>
        <v>0.73898204954335756</v>
      </c>
      <c r="K8" s="2">
        <f t="shared" si="1"/>
        <v>0.68125850827382506</v>
      </c>
    </row>
    <row r="9" spans="1:11" x14ac:dyDescent="0.25">
      <c r="A9" s="2" t="s">
        <v>13</v>
      </c>
      <c r="B9" s="2">
        <f>(H5^2+H6^2)^0.5</f>
        <v>28.273874791509833</v>
      </c>
      <c r="D9" s="2" t="s">
        <v>29</v>
      </c>
      <c r="E9" s="2">
        <v>4.0000000000000001E-3</v>
      </c>
      <c r="G9" s="2" t="s">
        <v>37</v>
      </c>
      <c r="H9" s="2">
        <f>D6-D5</f>
        <v>-2.5126049345942647E-3</v>
      </c>
      <c r="I9" s="2">
        <f>B18*H9</f>
        <v>-4.2708105327359456E-5</v>
      </c>
      <c r="J9" s="2">
        <f t="shared" si="0"/>
        <v>0.66667001680657945</v>
      </c>
      <c r="K9" s="2">
        <f t="shared" si="1"/>
        <v>-2.8472213296367894E-5</v>
      </c>
    </row>
    <row r="10" spans="1:11" x14ac:dyDescent="0.25">
      <c r="A10" s="2" t="s">
        <v>14</v>
      </c>
      <c r="B10" s="2">
        <f>(H2^2+H3^2)^0.5</f>
        <v>28.269431109106453</v>
      </c>
      <c r="D10" s="2" t="s">
        <v>30</v>
      </c>
      <c r="E10" s="2">
        <f>3</f>
        <v>3</v>
      </c>
      <c r="G10" s="2" t="s">
        <v>38</v>
      </c>
      <c r="H10" s="2">
        <f>E6-E5</f>
        <v>0</v>
      </c>
      <c r="I10" s="2">
        <f>B18*H10</f>
        <v>0</v>
      </c>
      <c r="J10" s="2">
        <f t="shared" si="0"/>
        <v>0.66666666666666663</v>
      </c>
      <c r="K10" s="2">
        <f t="shared" si="1"/>
        <v>0</v>
      </c>
    </row>
    <row r="11" spans="1:11" x14ac:dyDescent="0.25">
      <c r="A11" s="2" t="s">
        <v>15</v>
      </c>
      <c r="B11" s="2">
        <f>H3*H7-H4*H6</f>
        <v>0</v>
      </c>
      <c r="G11" s="2"/>
      <c r="H11" s="2"/>
      <c r="I11" s="2"/>
      <c r="J11" s="2"/>
      <c r="K11" s="2">
        <f>SUMSQ(K2:K10)^0.5</f>
        <v>2.7189306891186411</v>
      </c>
    </row>
    <row r="12" spans="1:11" x14ac:dyDescent="0.25">
      <c r="A12" s="2" t="s">
        <v>16</v>
      </c>
      <c r="B12" s="2">
        <f>-H2*H7+H4*H5</f>
        <v>0</v>
      </c>
    </row>
    <row r="13" spans="1:11" x14ac:dyDescent="0.25">
      <c r="A13" s="2" t="s">
        <v>17</v>
      </c>
      <c r="B13" s="2">
        <f>H2*H6-H3*H5</f>
        <v>433.50524171845808</v>
      </c>
    </row>
    <row r="14" spans="1:11" x14ac:dyDescent="0.25">
      <c r="A14" s="2" t="s">
        <v>18</v>
      </c>
      <c r="B14" s="2">
        <f>SUMSQ(B11:B13)^0.5</f>
        <v>433.50524171845808</v>
      </c>
      <c r="G14" t="s">
        <v>59</v>
      </c>
    </row>
    <row r="15" spans="1:11" x14ac:dyDescent="0.25">
      <c r="A15" s="2" t="s">
        <v>19</v>
      </c>
      <c r="B15" s="2">
        <f>B8*B9*B10/(2*B14)</f>
        <v>49.999999999999979</v>
      </c>
    </row>
    <row r="16" spans="1:11" x14ac:dyDescent="0.25">
      <c r="A16" s="2" t="s">
        <v>20</v>
      </c>
      <c r="B16" s="2">
        <f>B8*B9/(2*B10*B14)</f>
        <v>6.2565636417875922E-2</v>
      </c>
    </row>
    <row r="17" spans="1:2" x14ac:dyDescent="0.25">
      <c r="A17" s="2" t="s">
        <v>21</v>
      </c>
      <c r="B17" s="2">
        <f>B8*B10/(2*B9*B14)</f>
        <v>6.2545971623296892E-2</v>
      </c>
    </row>
    <row r="18" spans="1:2" x14ac:dyDescent="0.25">
      <c r="A18" s="2" t="s">
        <v>23</v>
      </c>
      <c r="B18" s="2">
        <f>B9*B10/(2*B8*B14)</f>
        <v>1.6997540974047303E-2</v>
      </c>
    </row>
    <row r="19" spans="1:2" x14ac:dyDescent="0.25">
      <c r="A19" s="2" t="s">
        <v>22</v>
      </c>
      <c r="B19" s="2">
        <f>B8*B9*B10/(2*B14^3)</f>
        <v>2.6606104843708854E-4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workbookViewId="0">
      <selection activeCell="F1" sqref="F1"/>
    </sheetView>
  </sheetViews>
  <sheetFormatPr defaultRowHeight="15" x14ac:dyDescent="0.25"/>
  <cols>
    <col min="4" max="4" width="9.140625" style="2"/>
    <col min="5" max="5" width="9.140625" style="2" customWidth="1"/>
    <col min="6" max="7" width="9.140625" customWidth="1"/>
    <col min="8" max="9" width="9.140625" style="2" customWidth="1"/>
  </cols>
  <sheetData>
    <row r="1" spans="1:12" x14ac:dyDescent="0.25">
      <c r="A1" s="5"/>
      <c r="B1" s="5"/>
      <c r="F1" s="5" t="s">
        <v>60</v>
      </c>
      <c r="G1" s="5"/>
    </row>
    <row r="2" spans="1:12" x14ac:dyDescent="0.25">
      <c r="A2" s="5"/>
      <c r="B2" s="5"/>
    </row>
    <row r="3" spans="1:12" x14ac:dyDescent="0.25">
      <c r="A3" s="5"/>
      <c r="B3" s="5"/>
      <c r="D3" s="2" t="s">
        <v>33</v>
      </c>
      <c r="E3" s="2" t="s">
        <v>14</v>
      </c>
      <c r="F3" t="s">
        <v>43</v>
      </c>
      <c r="G3" t="s">
        <v>42</v>
      </c>
      <c r="H3" s="2" t="s">
        <v>44</v>
      </c>
      <c r="I3" s="2" t="s">
        <v>45</v>
      </c>
      <c r="J3" t="s">
        <v>27</v>
      </c>
      <c r="K3" t="s">
        <v>46</v>
      </c>
      <c r="L3" t="s">
        <v>47</v>
      </c>
    </row>
    <row r="4" spans="1:12" x14ac:dyDescent="0.25">
      <c r="A4" s="5"/>
      <c r="B4" s="9"/>
      <c r="D4" s="2">
        <v>1</v>
      </c>
      <c r="E4" s="2">
        <f>((50-D4/2)*8*D4)^0.5</f>
        <v>19.899748742132399</v>
      </c>
      <c r="F4">
        <f>0.5-(E4/D4)^2/8</f>
        <v>-49</v>
      </c>
      <c r="G4">
        <f>E4/4/D4</f>
        <v>4.9749371855330997</v>
      </c>
      <c r="H4" s="2">
        <f t="shared" ref="H4:H35" si="0">($B$11+$B$12*D4)/$B$13</f>
        <v>0.66800000000000004</v>
      </c>
      <c r="I4" s="2">
        <f t="shared" ref="I4:I35" si="1">($B$11+$B$12*E4)/$B$13</f>
        <v>0.69319966498950991</v>
      </c>
      <c r="J4">
        <f>((F4*H4)^2+(G4*I4)^2)^0.5</f>
        <v>32.913171177275728</v>
      </c>
      <c r="K4">
        <f>ABS(F4*H4)</f>
        <v>32.731999999999999</v>
      </c>
      <c r="L4">
        <f>ABS(G4*I4)</f>
        <v>3.4486247903553999</v>
      </c>
    </row>
    <row r="5" spans="1:12" x14ac:dyDescent="0.25">
      <c r="A5" s="5"/>
      <c r="B5" s="5"/>
      <c r="D5" s="2">
        <v>2</v>
      </c>
      <c r="E5" s="2">
        <f t="shared" ref="E5:E68" si="2">((50-D5/2)*8*D5)^0.5</f>
        <v>28</v>
      </c>
      <c r="F5">
        <f t="shared" ref="F5:F30" si="3">0.5-(E5/D5)^2/8</f>
        <v>-24</v>
      </c>
      <c r="G5">
        <f t="shared" ref="G5:G30" si="4">E5/4/D5</f>
        <v>3.5</v>
      </c>
      <c r="H5" s="2">
        <f t="shared" si="0"/>
        <v>0.66933333333333334</v>
      </c>
      <c r="I5" s="2">
        <f t="shared" si="1"/>
        <v>0.70400000000000007</v>
      </c>
      <c r="J5">
        <f t="shared" ref="J5:J30" si="5">((F5*H5)^2+(G5*I5)^2)^0.5</f>
        <v>16.251873492000854</v>
      </c>
      <c r="K5">
        <f t="shared" ref="K5:K68" si="6">ABS(F5*H5)</f>
        <v>16.064</v>
      </c>
      <c r="L5">
        <f t="shared" ref="L5:L68" si="7">ABS(G5*I5)</f>
        <v>2.4640000000000004</v>
      </c>
    </row>
    <row r="6" spans="1:12" x14ac:dyDescent="0.25">
      <c r="A6" s="5"/>
      <c r="B6" s="5"/>
      <c r="D6" s="2">
        <v>3</v>
      </c>
      <c r="E6" s="2">
        <f t="shared" si="2"/>
        <v>34.117444218463959</v>
      </c>
      <c r="F6">
        <f t="shared" si="3"/>
        <v>-15.666666666666664</v>
      </c>
      <c r="G6">
        <f t="shared" si="4"/>
        <v>2.8431203515386634</v>
      </c>
      <c r="H6" s="2">
        <f t="shared" si="0"/>
        <v>0.67066666666666663</v>
      </c>
      <c r="I6" s="2">
        <f t="shared" si="1"/>
        <v>0.71215659229128525</v>
      </c>
      <c r="J6">
        <f t="shared" si="5"/>
        <v>10.700419800851181</v>
      </c>
      <c r="K6">
        <f t="shared" si="6"/>
        <v>10.50711111111111</v>
      </c>
      <c r="L6">
        <f t="shared" si="7"/>
        <v>2.0247469010257757</v>
      </c>
    </row>
    <row r="7" spans="1:12" x14ac:dyDescent="0.25">
      <c r="A7" s="5"/>
      <c r="B7" s="5"/>
      <c r="D7" s="2">
        <v>4</v>
      </c>
      <c r="E7" s="2">
        <f t="shared" si="2"/>
        <v>39.191835884530846</v>
      </c>
      <c r="F7">
        <f t="shared" si="3"/>
        <v>-11.499999999999998</v>
      </c>
      <c r="G7">
        <f t="shared" si="4"/>
        <v>2.4494897427831779</v>
      </c>
      <c r="H7" s="2">
        <f t="shared" si="0"/>
        <v>0.67200000000000004</v>
      </c>
      <c r="I7" s="2">
        <f t="shared" si="1"/>
        <v>0.7189224478460412</v>
      </c>
      <c r="J7">
        <f t="shared" si="5"/>
        <v>7.9261012431145268</v>
      </c>
      <c r="K7">
        <f t="shared" si="6"/>
        <v>7.7279999999999989</v>
      </c>
      <c r="L7">
        <f t="shared" si="7"/>
        <v>1.7609931618554522</v>
      </c>
    </row>
    <row r="8" spans="1:12" x14ac:dyDescent="0.25">
      <c r="A8" s="5"/>
      <c r="B8" s="5"/>
      <c r="D8" s="2">
        <v>5</v>
      </c>
      <c r="E8" s="2">
        <f t="shared" si="2"/>
        <v>43.588989435406738</v>
      </c>
      <c r="F8">
        <f t="shared" si="3"/>
        <v>-9.0000000000000018</v>
      </c>
      <c r="G8">
        <f t="shared" si="4"/>
        <v>2.179449471770337</v>
      </c>
      <c r="H8" s="2">
        <f t="shared" si="0"/>
        <v>0.67333333333333334</v>
      </c>
      <c r="I8" s="2">
        <f t="shared" si="1"/>
        <v>0.72478531924720901</v>
      </c>
      <c r="J8">
        <f t="shared" si="5"/>
        <v>6.2624947389384964</v>
      </c>
      <c r="K8">
        <f t="shared" si="6"/>
        <v>6.0600000000000014</v>
      </c>
      <c r="L8">
        <f t="shared" si="7"/>
        <v>1.5796329811802248</v>
      </c>
    </row>
    <row r="9" spans="1:12" x14ac:dyDescent="0.25">
      <c r="A9" s="5"/>
      <c r="B9" s="9"/>
      <c r="D9" s="2">
        <v>6</v>
      </c>
      <c r="E9" s="2">
        <f t="shared" si="2"/>
        <v>47.497368348151667</v>
      </c>
      <c r="F9">
        <f t="shared" si="3"/>
        <v>-7.333333333333333</v>
      </c>
      <c r="G9">
        <f t="shared" si="4"/>
        <v>1.9790570145063195</v>
      </c>
      <c r="H9" s="2">
        <f t="shared" si="0"/>
        <v>0.67466666666666664</v>
      </c>
      <c r="I9" s="2">
        <f t="shared" si="1"/>
        <v>0.72999649113086884</v>
      </c>
      <c r="J9">
        <f t="shared" si="5"/>
        <v>5.1541708913403532</v>
      </c>
      <c r="K9">
        <f t="shared" si="6"/>
        <v>4.9475555555555548</v>
      </c>
      <c r="L9">
        <f t="shared" si="7"/>
        <v>1.4447046763375462</v>
      </c>
    </row>
    <row r="10" spans="1:12" x14ac:dyDescent="0.25">
      <c r="D10" s="2">
        <v>7</v>
      </c>
      <c r="E10" s="2">
        <f t="shared" si="2"/>
        <v>51.029403288692293</v>
      </c>
      <c r="F10">
        <f t="shared" si="3"/>
        <v>-6.1428571428571423</v>
      </c>
      <c r="G10">
        <f t="shared" si="4"/>
        <v>1.8224786888818676</v>
      </c>
      <c r="H10" s="2">
        <f t="shared" si="0"/>
        <v>0.67600000000000005</v>
      </c>
      <c r="I10" s="2">
        <f t="shared" si="1"/>
        <v>0.7347058710515898</v>
      </c>
      <c r="J10">
        <f t="shared" si="5"/>
        <v>4.3631104068244744</v>
      </c>
      <c r="K10">
        <f t="shared" si="6"/>
        <v>4.1525714285714281</v>
      </c>
      <c r="L10">
        <f t="shared" si="7"/>
        <v>1.3389857925879118</v>
      </c>
    </row>
    <row r="11" spans="1:12" x14ac:dyDescent="0.25">
      <c r="A11" s="2" t="s">
        <v>0</v>
      </c>
      <c r="B11" s="4">
        <v>2</v>
      </c>
      <c r="D11" s="2">
        <v>8</v>
      </c>
      <c r="E11" s="2">
        <f t="shared" si="2"/>
        <v>54.258639865002145</v>
      </c>
      <c r="F11">
        <f t="shared" si="3"/>
        <v>-5.25</v>
      </c>
      <c r="G11">
        <f t="shared" si="4"/>
        <v>1.695582495781317</v>
      </c>
      <c r="H11" s="2">
        <f t="shared" si="0"/>
        <v>0.67733333333333334</v>
      </c>
      <c r="I11" s="2">
        <f t="shared" si="1"/>
        <v>0.73901151982000279</v>
      </c>
      <c r="J11">
        <f t="shared" si="5"/>
        <v>3.7703160114208836</v>
      </c>
      <c r="K11">
        <f t="shared" si="6"/>
        <v>3.556</v>
      </c>
      <c r="L11">
        <f t="shared" si="7"/>
        <v>1.2530549971875447</v>
      </c>
    </row>
    <row r="12" spans="1:12" x14ac:dyDescent="0.25">
      <c r="A12" s="2" t="s">
        <v>1</v>
      </c>
      <c r="B12" s="4">
        <v>4.0000000000000001E-3</v>
      </c>
      <c r="D12" s="2">
        <v>9</v>
      </c>
      <c r="E12" s="2">
        <f t="shared" si="2"/>
        <v>57.23635208501674</v>
      </c>
      <c r="F12">
        <f t="shared" si="3"/>
        <v>-4.5555555555555562</v>
      </c>
      <c r="G12">
        <f t="shared" si="4"/>
        <v>1.5898986690282428</v>
      </c>
      <c r="H12" s="2">
        <f t="shared" si="0"/>
        <v>0.67866666666666664</v>
      </c>
      <c r="I12" s="2">
        <f t="shared" si="1"/>
        <v>0.74298180278002235</v>
      </c>
      <c r="J12">
        <f t="shared" si="5"/>
        <v>3.3096858813131607</v>
      </c>
      <c r="K12">
        <f t="shared" si="6"/>
        <v>3.0917037037037041</v>
      </c>
      <c r="L12">
        <f t="shared" si="7"/>
        <v>1.1812657793521619</v>
      </c>
    </row>
    <row r="13" spans="1:12" x14ac:dyDescent="0.25">
      <c r="A13" s="2" t="s">
        <v>30</v>
      </c>
      <c r="B13" s="2">
        <v>3</v>
      </c>
      <c r="D13" s="2">
        <v>10</v>
      </c>
      <c r="E13" s="2">
        <f t="shared" si="2"/>
        <v>60</v>
      </c>
      <c r="F13">
        <f t="shared" si="3"/>
        <v>-4</v>
      </c>
      <c r="G13">
        <f t="shared" si="4"/>
        <v>1.5</v>
      </c>
      <c r="H13" s="2">
        <f t="shared" si="0"/>
        <v>0.68</v>
      </c>
      <c r="I13" s="2">
        <f t="shared" si="1"/>
        <v>0.7466666666666667</v>
      </c>
      <c r="J13">
        <f t="shared" si="5"/>
        <v>2.9415642097360379</v>
      </c>
      <c r="K13">
        <f t="shared" si="6"/>
        <v>2.72</v>
      </c>
      <c r="L13">
        <f t="shared" si="7"/>
        <v>1.1200000000000001</v>
      </c>
    </row>
    <row r="14" spans="1:12" x14ac:dyDescent="0.25">
      <c r="D14" s="2">
        <v>11</v>
      </c>
      <c r="E14" s="2">
        <f t="shared" si="2"/>
        <v>62.57795138864806</v>
      </c>
      <c r="F14">
        <f t="shared" si="3"/>
        <v>-3.545454545454545</v>
      </c>
      <c r="G14">
        <f t="shared" si="4"/>
        <v>1.4222261679238195</v>
      </c>
      <c r="H14" s="2">
        <f t="shared" si="0"/>
        <v>0.68133333333333335</v>
      </c>
      <c r="I14" s="2">
        <f t="shared" si="1"/>
        <v>0.75010393518486407</v>
      </c>
      <c r="J14">
        <f t="shared" si="5"/>
        <v>2.6407193154293189</v>
      </c>
      <c r="K14">
        <f t="shared" si="6"/>
        <v>2.4156363636363634</v>
      </c>
      <c r="L14">
        <f t="shared" si="7"/>
        <v>1.0668174452825463</v>
      </c>
    </row>
    <row r="15" spans="1:12" x14ac:dyDescent="0.25">
      <c r="D15" s="2">
        <v>12</v>
      </c>
      <c r="E15" s="2">
        <f t="shared" si="2"/>
        <v>64.992307237087687</v>
      </c>
      <c r="F15">
        <f t="shared" si="3"/>
        <v>-3.1666666666666674</v>
      </c>
      <c r="G15">
        <f t="shared" si="4"/>
        <v>1.3540064007726602</v>
      </c>
      <c r="H15" s="2">
        <f t="shared" si="0"/>
        <v>0.68266666666666664</v>
      </c>
      <c r="I15" s="2">
        <f t="shared" si="1"/>
        <v>0.75332307631611695</v>
      </c>
      <c r="J15">
        <f t="shared" si="5"/>
        <v>2.3903330030694163</v>
      </c>
      <c r="K15">
        <f t="shared" si="6"/>
        <v>2.161777777777778</v>
      </c>
      <c r="L15">
        <f t="shared" si="7"/>
        <v>1.0200042671817735</v>
      </c>
    </row>
    <row r="16" spans="1:12" x14ac:dyDescent="0.25">
      <c r="D16" s="2">
        <v>13</v>
      </c>
      <c r="E16" s="2">
        <f t="shared" si="2"/>
        <v>67.260686883200947</v>
      </c>
      <c r="F16">
        <f t="shared" si="3"/>
        <v>-2.8461538461538463</v>
      </c>
      <c r="G16">
        <f t="shared" si="4"/>
        <v>1.2934747477538644</v>
      </c>
      <c r="H16" s="2">
        <f t="shared" si="0"/>
        <v>0.68400000000000005</v>
      </c>
      <c r="I16" s="2">
        <f t="shared" si="1"/>
        <v>0.75634758251093459</v>
      </c>
      <c r="J16">
        <f t="shared" si="5"/>
        <v>2.1787642389924078</v>
      </c>
      <c r="K16">
        <f t="shared" si="6"/>
        <v>1.946769230769231</v>
      </c>
      <c r="L16">
        <f t="shared" si="7"/>
        <v>0.97831649850257629</v>
      </c>
    </row>
    <row r="17" spans="4:14" x14ac:dyDescent="0.25">
      <c r="D17" s="2">
        <v>14</v>
      </c>
      <c r="E17" s="2">
        <f t="shared" si="2"/>
        <v>69.397406291589888</v>
      </c>
      <c r="F17">
        <f t="shared" si="3"/>
        <v>-2.5714285714285716</v>
      </c>
      <c r="G17">
        <f t="shared" si="4"/>
        <v>1.2392393980641052</v>
      </c>
      <c r="H17" s="2">
        <f t="shared" si="0"/>
        <v>0.68533333333333335</v>
      </c>
      <c r="I17" s="2">
        <f t="shared" si="1"/>
        <v>0.75919654172211981</v>
      </c>
      <c r="J17">
        <f t="shared" si="5"/>
        <v>1.9976999275158906</v>
      </c>
      <c r="K17">
        <f t="shared" si="6"/>
        <v>1.7622857142857145</v>
      </c>
      <c r="L17">
        <f t="shared" si="7"/>
        <v>0.94082626537607006</v>
      </c>
    </row>
    <row r="18" spans="4:14" x14ac:dyDescent="0.25">
      <c r="D18" s="2">
        <v>15</v>
      </c>
      <c r="E18" s="2">
        <f t="shared" si="2"/>
        <v>71.414284285428494</v>
      </c>
      <c r="F18">
        <f t="shared" si="3"/>
        <v>-2.3333333333333335</v>
      </c>
      <c r="G18">
        <f t="shared" si="4"/>
        <v>1.1902380714238083</v>
      </c>
      <c r="H18" s="2">
        <f t="shared" si="0"/>
        <v>0.68666666666666665</v>
      </c>
      <c r="I18" s="2">
        <f t="shared" si="1"/>
        <v>0.76188571238057134</v>
      </c>
      <c r="J18">
        <f t="shared" si="5"/>
        <v>1.841045442382232</v>
      </c>
      <c r="K18">
        <f t="shared" si="6"/>
        <v>1.6022222222222222</v>
      </c>
      <c r="L18">
        <f t="shared" si="7"/>
        <v>0.90682538094920562</v>
      </c>
    </row>
    <row r="19" spans="4:14" x14ac:dyDescent="0.25">
      <c r="D19" s="2">
        <v>16</v>
      </c>
      <c r="E19" s="2">
        <f t="shared" si="2"/>
        <v>73.321211119293437</v>
      </c>
      <c r="F19">
        <f t="shared" si="3"/>
        <v>-2.125</v>
      </c>
      <c r="G19">
        <f t="shared" si="4"/>
        <v>1.14564392373896</v>
      </c>
      <c r="H19" s="2">
        <f t="shared" si="0"/>
        <v>0.68800000000000006</v>
      </c>
      <c r="I19" s="2">
        <f t="shared" si="1"/>
        <v>0.76442828149239128</v>
      </c>
      <c r="J19">
        <f t="shared" si="5"/>
        <v>1.704231251702172</v>
      </c>
      <c r="K19">
        <f t="shared" si="6"/>
        <v>1.4620000000000002</v>
      </c>
      <c r="L19">
        <f t="shared" si="7"/>
        <v>0.87576261582597337</v>
      </c>
    </row>
    <row r="20" spans="4:14" x14ac:dyDescent="0.25">
      <c r="D20" s="2">
        <v>17</v>
      </c>
      <c r="E20" s="2">
        <f t="shared" si="2"/>
        <v>75.126559883971794</v>
      </c>
      <c r="F20">
        <f t="shared" si="3"/>
        <v>-1.9411764705882351</v>
      </c>
      <c r="G20">
        <f t="shared" si="4"/>
        <v>1.1048023512348792</v>
      </c>
      <c r="H20" s="2">
        <f t="shared" si="0"/>
        <v>0.68933333333333335</v>
      </c>
      <c r="I20" s="2">
        <f t="shared" si="1"/>
        <v>0.76683541317862902</v>
      </c>
      <c r="J20">
        <f t="shared" si="5"/>
        <v>1.5837642922252093</v>
      </c>
      <c r="K20">
        <f t="shared" si="6"/>
        <v>1.3381176470588234</v>
      </c>
      <c r="L20">
        <f t="shared" si="7"/>
        <v>0.84720156748991948</v>
      </c>
      <c r="N20" t="s">
        <v>51</v>
      </c>
    </row>
    <row r="21" spans="4:14" x14ac:dyDescent="0.25">
      <c r="D21" s="2">
        <v>18</v>
      </c>
      <c r="E21" s="2">
        <f t="shared" si="2"/>
        <v>76.837490849194182</v>
      </c>
      <c r="F21">
        <f t="shared" si="3"/>
        <v>-1.7777777777777781</v>
      </c>
      <c r="G21">
        <f t="shared" si="4"/>
        <v>1.0671873729054748</v>
      </c>
      <c r="H21" s="2">
        <f t="shared" si="0"/>
        <v>0.69066666666666665</v>
      </c>
      <c r="I21" s="2">
        <f t="shared" si="1"/>
        <v>0.7691166544655923</v>
      </c>
      <c r="J21">
        <f t="shared" si="5"/>
        <v>1.4769289052200982</v>
      </c>
      <c r="K21">
        <f t="shared" si="6"/>
        <v>1.227851851851852</v>
      </c>
      <c r="L21">
        <f t="shared" si="7"/>
        <v>0.82079158193698332</v>
      </c>
      <c r="N21" t="s">
        <v>52</v>
      </c>
    </row>
    <row r="22" spans="4:14" x14ac:dyDescent="0.25">
      <c r="D22" s="2">
        <v>19</v>
      </c>
      <c r="E22" s="2">
        <f t="shared" si="2"/>
        <v>78.46018098373213</v>
      </c>
      <c r="F22">
        <f t="shared" si="3"/>
        <v>-1.6315789473684212</v>
      </c>
      <c r="G22">
        <f t="shared" si="4"/>
        <v>1.032370802417528</v>
      </c>
      <c r="H22" s="2">
        <f t="shared" si="0"/>
        <v>0.69200000000000006</v>
      </c>
      <c r="I22" s="2">
        <f t="shared" si="1"/>
        <v>0.77128024131164274</v>
      </c>
      <c r="J22">
        <f t="shared" si="5"/>
        <v>1.3815822273573826</v>
      </c>
      <c r="K22">
        <f t="shared" si="6"/>
        <v>1.1290526315789475</v>
      </c>
      <c r="L22">
        <f t="shared" si="7"/>
        <v>0.79624720161168527</v>
      </c>
    </row>
    <row r="23" spans="4:14" x14ac:dyDescent="0.25">
      <c r="D23" s="2">
        <v>20</v>
      </c>
      <c r="E23" s="2">
        <f t="shared" si="2"/>
        <v>80</v>
      </c>
      <c r="F23">
        <f t="shared" si="3"/>
        <v>-1.5</v>
      </c>
      <c r="G23">
        <f t="shared" si="4"/>
        <v>1</v>
      </c>
      <c r="H23" s="2">
        <f t="shared" si="0"/>
        <v>0.69333333333333336</v>
      </c>
      <c r="I23" s="2">
        <f t="shared" si="1"/>
        <v>0.77333333333333332</v>
      </c>
      <c r="J23">
        <f t="shared" si="5"/>
        <v>1.2960109738904391</v>
      </c>
      <c r="K23">
        <f t="shared" si="6"/>
        <v>1.04</v>
      </c>
      <c r="L23">
        <f t="shared" si="7"/>
        <v>0.77333333333333332</v>
      </c>
    </row>
    <row r="24" spans="4:14" x14ac:dyDescent="0.25">
      <c r="D24" s="2">
        <v>21</v>
      </c>
      <c r="E24" s="2">
        <f t="shared" si="2"/>
        <v>81.461647417665205</v>
      </c>
      <c r="F24">
        <f t="shared" si="3"/>
        <v>-1.3809523809523807</v>
      </c>
      <c r="G24">
        <f t="shared" si="4"/>
        <v>0.96978151687696668</v>
      </c>
      <c r="H24" s="2">
        <f t="shared" si="0"/>
        <v>0.69466666666666665</v>
      </c>
      <c r="I24" s="2">
        <f t="shared" si="1"/>
        <v>0.77528219655688702</v>
      </c>
      <c r="J24">
        <f t="shared" si="5"/>
        <v>1.2188291475305921</v>
      </c>
      <c r="K24">
        <f t="shared" si="6"/>
        <v>0.9593015873015871</v>
      </c>
      <c r="L24">
        <f t="shared" si="7"/>
        <v>0.75185434458464451</v>
      </c>
    </row>
    <row r="25" spans="4:14" x14ac:dyDescent="0.25">
      <c r="D25" s="2">
        <v>22</v>
      </c>
      <c r="E25" s="2">
        <f t="shared" si="2"/>
        <v>82.84926070883192</v>
      </c>
      <c r="F25">
        <f t="shared" si="3"/>
        <v>-1.2727272727272727</v>
      </c>
      <c r="G25">
        <f t="shared" si="4"/>
        <v>0.9414688716912718</v>
      </c>
      <c r="H25" s="2">
        <f t="shared" si="0"/>
        <v>0.69600000000000006</v>
      </c>
      <c r="I25" s="2">
        <f t="shared" si="1"/>
        <v>0.77713234761177585</v>
      </c>
      <c r="J25">
        <f t="shared" si="5"/>
        <v>1.1489036493052496</v>
      </c>
      <c r="K25">
        <f t="shared" si="6"/>
        <v>0.88581818181818184</v>
      </c>
      <c r="L25">
        <f t="shared" si="7"/>
        <v>0.73164591446084781</v>
      </c>
    </row>
    <row r="26" spans="4:14" x14ac:dyDescent="0.25">
      <c r="D26" s="2">
        <v>23</v>
      </c>
      <c r="E26" s="2">
        <f t="shared" si="2"/>
        <v>84.166501650003255</v>
      </c>
      <c r="F26">
        <f t="shared" si="3"/>
        <v>-1.1739130434782608</v>
      </c>
      <c r="G26">
        <f t="shared" si="4"/>
        <v>0.91485327880438316</v>
      </c>
      <c r="H26" s="2">
        <f t="shared" si="0"/>
        <v>0.69733333333333336</v>
      </c>
      <c r="I26" s="2">
        <f t="shared" si="1"/>
        <v>0.77888866886667107</v>
      </c>
      <c r="J26">
        <f t="shared" si="5"/>
        <v>1.0852992979829064</v>
      </c>
      <c r="K26">
        <f t="shared" si="6"/>
        <v>0.81860869565217387</v>
      </c>
      <c r="L26">
        <f t="shared" si="7"/>
        <v>0.71256885253625546</v>
      </c>
    </row>
    <row r="27" spans="4:14" x14ac:dyDescent="0.25">
      <c r="D27" s="2">
        <v>24</v>
      </c>
      <c r="E27" s="2">
        <f t="shared" si="2"/>
        <v>85.41662601625049</v>
      </c>
      <c r="F27">
        <f t="shared" si="3"/>
        <v>-1.0833333333333333</v>
      </c>
      <c r="G27">
        <f t="shared" si="4"/>
        <v>0.88975652100260927</v>
      </c>
      <c r="H27" s="2">
        <f t="shared" si="0"/>
        <v>0.69866666666666666</v>
      </c>
      <c r="I27" s="2">
        <f t="shared" si="1"/>
        <v>0.78055550135500074</v>
      </c>
      <c r="J27">
        <f t="shared" si="5"/>
        <v>1.0272375959780544</v>
      </c>
      <c r="K27">
        <f t="shared" si="6"/>
        <v>0.75688888888888883</v>
      </c>
      <c r="L27">
        <f t="shared" si="7"/>
        <v>0.69450434733507294</v>
      </c>
    </row>
    <row r="28" spans="4:14" x14ac:dyDescent="0.25">
      <c r="D28" s="2">
        <v>25</v>
      </c>
      <c r="E28" s="2">
        <f t="shared" si="2"/>
        <v>86.602540378443862</v>
      </c>
      <c r="F28">
        <f t="shared" si="3"/>
        <v>-0.99999999999999978</v>
      </c>
      <c r="G28">
        <f t="shared" si="4"/>
        <v>0.8660254037844386</v>
      </c>
      <c r="H28" s="2">
        <f t="shared" si="0"/>
        <v>0.70000000000000007</v>
      </c>
      <c r="I28" s="2">
        <f t="shared" si="1"/>
        <v>0.78213672050459182</v>
      </c>
      <c r="J28">
        <f t="shared" si="5"/>
        <v>0.97406539162997596</v>
      </c>
      <c r="K28">
        <f t="shared" si="6"/>
        <v>0.7</v>
      </c>
      <c r="L28">
        <f t="shared" si="7"/>
        <v>0.67735026918962571</v>
      </c>
    </row>
    <row r="29" spans="4:14" x14ac:dyDescent="0.25">
      <c r="D29" s="2">
        <v>26</v>
      </c>
      <c r="E29" s="2">
        <f t="shared" si="2"/>
        <v>87.726848797845236</v>
      </c>
      <c r="F29">
        <f t="shared" si="3"/>
        <v>-0.92307692307692291</v>
      </c>
      <c r="G29">
        <f t="shared" si="4"/>
        <v>0.84352739228697338</v>
      </c>
      <c r="H29" s="2">
        <f t="shared" si="0"/>
        <v>0.70133333333333336</v>
      </c>
      <c r="I29" s="2">
        <f t="shared" si="1"/>
        <v>0.78363579839712694</v>
      </c>
      <c r="J29">
        <f t="shared" si="5"/>
        <v>0.92523077245936625</v>
      </c>
      <c r="K29">
        <f t="shared" si="6"/>
        <v>0.64738461538461534</v>
      </c>
      <c r="L29">
        <f t="shared" si="7"/>
        <v>0.66101826152464893</v>
      </c>
    </row>
    <row r="30" spans="4:14" x14ac:dyDescent="0.25">
      <c r="D30" s="2">
        <v>27</v>
      </c>
      <c r="E30" s="2">
        <f t="shared" si="2"/>
        <v>88.791891521692449</v>
      </c>
      <c r="F30">
        <f t="shared" si="3"/>
        <v>-0.85185185185185164</v>
      </c>
      <c r="G30">
        <f t="shared" si="4"/>
        <v>0.82214714371937447</v>
      </c>
      <c r="H30" s="2">
        <f t="shared" si="0"/>
        <v>0.70266666666666666</v>
      </c>
      <c r="I30" s="2">
        <f t="shared" si="1"/>
        <v>0.78505585536225653</v>
      </c>
      <c r="J30">
        <f t="shared" si="5"/>
        <v>0.88026431378201708</v>
      </c>
      <c r="K30">
        <f t="shared" si="6"/>
        <v>0.59856790123456771</v>
      </c>
      <c r="L30">
        <f t="shared" si="7"/>
        <v>0.64543142914624962</v>
      </c>
    </row>
    <row r="31" spans="4:14" x14ac:dyDescent="0.25">
      <c r="D31" s="2">
        <v>28</v>
      </c>
      <c r="E31" s="2">
        <f>((50-D31/2)*8*D31)^0.5</f>
        <v>89.799777282574595</v>
      </c>
      <c r="F31">
        <f>0.5-(E31/D31)^2/8</f>
        <v>-0.78571428571428581</v>
      </c>
      <c r="G31">
        <f>E31/4/D31</f>
        <v>0.80178372573727319</v>
      </c>
      <c r="H31" s="2">
        <f t="shared" si="0"/>
        <v>0.70400000000000007</v>
      </c>
      <c r="I31" s="2">
        <f t="shared" si="1"/>
        <v>0.78639970304343276</v>
      </c>
      <c r="J31">
        <f>((F31*H31)^2+(G31*I31)^2)^0.5</f>
        <v>0.83876434295743652</v>
      </c>
      <c r="K31">
        <f t="shared" si="6"/>
        <v>0.55314285714285727</v>
      </c>
      <c r="L31">
        <f t="shared" si="7"/>
        <v>0.63052248382484877</v>
      </c>
    </row>
    <row r="32" spans="4:14" x14ac:dyDescent="0.25">
      <c r="D32" s="2">
        <v>29</v>
      </c>
      <c r="E32" s="2">
        <f t="shared" si="2"/>
        <v>90.752410436307414</v>
      </c>
      <c r="F32">
        <f t="shared" ref="F32:F57" si="8">0.5-(E32/D32)^2/8</f>
        <v>-0.72413793103448265</v>
      </c>
      <c r="G32">
        <f t="shared" ref="G32:G57" si="9">E32/4/D32</f>
        <v>0.78234836583023637</v>
      </c>
      <c r="H32" s="2">
        <f t="shared" si="0"/>
        <v>0.70533333333333337</v>
      </c>
      <c r="I32" s="2">
        <f t="shared" si="1"/>
        <v>0.78766988058174325</v>
      </c>
      <c r="J32">
        <f t="shared" ref="J32:J57" si="10">((F32*H32)^2+(G32*I32)^2)^0.5</f>
        <v>0.8003852491235639</v>
      </c>
      <c r="K32">
        <f t="shared" si="6"/>
        <v>0.51075862068965516</v>
      </c>
      <c r="L32">
        <f t="shared" si="7"/>
        <v>0.61623224388682429</v>
      </c>
    </row>
    <row r="33" spans="4:12" x14ac:dyDescent="0.25">
      <c r="D33" s="2">
        <v>30</v>
      </c>
      <c r="E33" s="2">
        <f t="shared" si="2"/>
        <v>91.651513899116793</v>
      </c>
      <c r="F33">
        <f t="shared" si="8"/>
        <v>-0.66666666666666652</v>
      </c>
      <c r="G33">
        <f t="shared" si="9"/>
        <v>0.76376261582597327</v>
      </c>
      <c r="H33" s="2">
        <f t="shared" si="0"/>
        <v>0.70666666666666667</v>
      </c>
      <c r="I33" s="2">
        <f t="shared" si="1"/>
        <v>0.78886868519882236</v>
      </c>
      <c r="J33">
        <f t="shared" si="10"/>
        <v>0.76482812696488534</v>
      </c>
      <c r="K33">
        <f t="shared" si="6"/>
        <v>0.47111111111111098</v>
      </c>
      <c r="L33">
        <f t="shared" si="7"/>
        <v>0.60250841055064885</v>
      </c>
    </row>
    <row r="34" spans="4:12" x14ac:dyDescent="0.25">
      <c r="D34" s="2">
        <v>31</v>
      </c>
      <c r="E34" s="2">
        <f t="shared" si="2"/>
        <v>92.498648638777425</v>
      </c>
      <c r="F34">
        <f t="shared" si="8"/>
        <v>-0.61290322580645173</v>
      </c>
      <c r="G34">
        <f t="shared" si="9"/>
        <v>0.74595684386110828</v>
      </c>
      <c r="H34" s="2">
        <f t="shared" si="0"/>
        <v>0.70800000000000007</v>
      </c>
      <c r="I34" s="2">
        <f t="shared" si="1"/>
        <v>0.78999819818503658</v>
      </c>
      <c r="J34">
        <f t="shared" si="10"/>
        <v>0.73183322665273232</v>
      </c>
      <c r="K34">
        <f t="shared" si="6"/>
        <v>0.43393548387096786</v>
      </c>
      <c r="L34">
        <f t="shared" si="7"/>
        <v>0.58930456257407215</v>
      </c>
    </row>
    <row r="35" spans="4:12" x14ac:dyDescent="0.25">
      <c r="D35" s="2">
        <v>32</v>
      </c>
      <c r="E35" s="2">
        <f t="shared" si="2"/>
        <v>93.295230317524812</v>
      </c>
      <c r="F35">
        <f t="shared" si="8"/>
        <v>-0.5625</v>
      </c>
      <c r="G35">
        <f t="shared" si="9"/>
        <v>0.72886898685566259</v>
      </c>
      <c r="H35" s="2">
        <f t="shared" si="0"/>
        <v>0.70933333333333337</v>
      </c>
      <c r="I35" s="2">
        <f t="shared" si="1"/>
        <v>0.79106030709003317</v>
      </c>
      <c r="J35">
        <f t="shared" si="10"/>
        <v>0.70117381405904411</v>
      </c>
      <c r="K35">
        <f t="shared" si="6"/>
        <v>0.39900000000000002</v>
      </c>
      <c r="L35">
        <f t="shared" si="7"/>
        <v>0.57657932457044181</v>
      </c>
    </row>
    <row r="36" spans="4:12" x14ac:dyDescent="0.25">
      <c r="D36" s="2">
        <v>33</v>
      </c>
      <c r="E36" s="2">
        <f t="shared" si="2"/>
        <v>94.042543564069973</v>
      </c>
      <c r="F36">
        <f t="shared" si="8"/>
        <v>-0.51515151515151514</v>
      </c>
      <c r="G36">
        <f t="shared" si="9"/>
        <v>0.712443511849015</v>
      </c>
      <c r="H36" s="2">
        <f t="shared" ref="H36:H67" si="11">($B$11+$B$12*D36)/$B$13</f>
        <v>0.71066666666666667</v>
      </c>
      <c r="I36" s="2">
        <f t="shared" ref="I36:I67" si="12">($B$11+$B$12*E36)/$B$13</f>
        <v>0.79205672475209321</v>
      </c>
      <c r="J36">
        <f t="shared" si="10"/>
        <v>0.67265114132876347</v>
      </c>
      <c r="K36">
        <f t="shared" si="6"/>
        <v>0.36610101010101009</v>
      </c>
      <c r="L36">
        <f t="shared" si="7"/>
        <v>0.56429567456600993</v>
      </c>
    </row>
    <row r="37" spans="4:12" x14ac:dyDescent="0.25">
      <c r="D37" s="2">
        <v>34</v>
      </c>
      <c r="E37" s="2">
        <f t="shared" si="2"/>
        <v>94.741754258616083</v>
      </c>
      <c r="F37">
        <f t="shared" si="8"/>
        <v>-0.47058823529411753</v>
      </c>
      <c r="G37">
        <f t="shared" si="9"/>
        <v>0.69663054601923591</v>
      </c>
      <c r="H37" s="2">
        <f t="shared" si="11"/>
        <v>0.71200000000000008</v>
      </c>
      <c r="I37" s="2">
        <f t="shared" si="12"/>
        <v>0.79298900567815478</v>
      </c>
      <c r="J37">
        <f t="shared" si="10"/>
        <v>0.64609029848851185</v>
      </c>
      <c r="K37">
        <f t="shared" si="6"/>
        <v>0.33505882352941174</v>
      </c>
      <c r="L37">
        <f t="shared" si="7"/>
        <v>0.55242036401282391</v>
      </c>
    </row>
    <row r="38" spans="4:12" x14ac:dyDescent="0.25">
      <c r="D38" s="2">
        <v>35</v>
      </c>
      <c r="E38" s="2">
        <f t="shared" si="2"/>
        <v>95.393920141694565</v>
      </c>
      <c r="F38">
        <f t="shared" si="8"/>
        <v>-0.42857142857142849</v>
      </c>
      <c r="G38">
        <f t="shared" si="9"/>
        <v>0.68138514386924687</v>
      </c>
      <c r="H38" s="2">
        <f t="shared" si="11"/>
        <v>0.71333333333333337</v>
      </c>
      <c r="I38" s="2">
        <f t="shared" si="12"/>
        <v>0.79385856018892609</v>
      </c>
      <c r="J38">
        <f t="shared" si="10"/>
        <v>0.62133676923004177</v>
      </c>
      <c r="K38">
        <f t="shared" si="6"/>
        <v>0.30571428571428566</v>
      </c>
      <c r="L38">
        <f t="shared" si="7"/>
        <v>0.54092342924616454</v>
      </c>
    </row>
    <row r="39" spans="4:12" x14ac:dyDescent="0.25">
      <c r="D39" s="2">
        <v>36</v>
      </c>
      <c r="E39" s="2">
        <f t="shared" si="2"/>
        <v>96</v>
      </c>
      <c r="F39">
        <f t="shared" si="8"/>
        <v>-0.38888888888888884</v>
      </c>
      <c r="G39">
        <f t="shared" si="9"/>
        <v>0.66666666666666663</v>
      </c>
      <c r="H39" s="2">
        <f t="shared" si="11"/>
        <v>0.71466666666666667</v>
      </c>
      <c r="I39" s="2">
        <f t="shared" si="12"/>
        <v>0.79466666666666663</v>
      </c>
      <c r="J39">
        <f t="shared" si="10"/>
        <v>0.59825355337761565</v>
      </c>
      <c r="K39">
        <f t="shared" si="6"/>
        <v>0.27792592592592591</v>
      </c>
      <c r="L39">
        <f t="shared" si="7"/>
        <v>0.52977777777777768</v>
      </c>
    </row>
    <row r="40" spans="4:12" x14ac:dyDescent="0.25">
      <c r="D40" s="2">
        <v>37</v>
      </c>
      <c r="E40" s="2">
        <f t="shared" si="2"/>
        <v>96.56086163658648</v>
      </c>
      <c r="F40">
        <f t="shared" si="8"/>
        <v>-0.3513513513513512</v>
      </c>
      <c r="G40">
        <f t="shared" si="9"/>
        <v>0.65243825430126001</v>
      </c>
      <c r="H40" s="2">
        <f t="shared" si="11"/>
        <v>0.71600000000000008</v>
      </c>
      <c r="I40" s="2">
        <f t="shared" si="12"/>
        <v>0.7954144821821153</v>
      </c>
      <c r="J40">
        <f t="shared" si="10"/>
        <v>0.57671874837115622</v>
      </c>
      <c r="K40">
        <f t="shared" si="6"/>
        <v>0.25156756756756748</v>
      </c>
      <c r="L40">
        <f t="shared" si="7"/>
        <v>0.51895883620084005</v>
      </c>
    </row>
    <row r="41" spans="4:12" x14ac:dyDescent="0.25">
      <c r="D41" s="2">
        <v>38</v>
      </c>
      <c r="E41" s="2">
        <f t="shared" si="2"/>
        <v>97.077288796092773</v>
      </c>
      <c r="F41">
        <f t="shared" si="8"/>
        <v>-0.31578947368421051</v>
      </c>
      <c r="G41">
        <f t="shared" si="9"/>
        <v>0.63866637365850509</v>
      </c>
      <c r="H41" s="2">
        <f t="shared" si="11"/>
        <v>0.71733333333333338</v>
      </c>
      <c r="I41" s="2">
        <f t="shared" si="12"/>
        <v>0.79610305172812368</v>
      </c>
      <c r="J41">
        <f t="shared" si="10"/>
        <v>0.55662350488798173</v>
      </c>
      <c r="K41">
        <f t="shared" si="6"/>
        <v>0.22652631578947369</v>
      </c>
      <c r="L41">
        <f t="shared" si="7"/>
        <v>0.5084442491056701</v>
      </c>
    </row>
    <row r="42" spans="4:12" x14ac:dyDescent="0.25">
      <c r="D42" s="2">
        <v>39</v>
      </c>
      <c r="E42" s="2">
        <f t="shared" si="2"/>
        <v>97.549987186057592</v>
      </c>
      <c r="F42">
        <f t="shared" si="8"/>
        <v>-0.28205128205128194</v>
      </c>
      <c r="G42">
        <f t="shared" si="9"/>
        <v>0.62532043067985632</v>
      </c>
      <c r="H42" s="2">
        <f t="shared" si="11"/>
        <v>0.71866666666666668</v>
      </c>
      <c r="I42" s="2">
        <f t="shared" si="12"/>
        <v>0.79673331624807675</v>
      </c>
      <c r="J42">
        <f t="shared" si="10"/>
        <v>0.53787028929062408</v>
      </c>
      <c r="K42">
        <f t="shared" si="6"/>
        <v>0.20270085470085461</v>
      </c>
      <c r="L42">
        <f t="shared" si="7"/>
        <v>0.49821362045323753</v>
      </c>
    </row>
    <row r="43" spans="4:12" x14ac:dyDescent="0.25">
      <c r="D43" s="2">
        <v>40</v>
      </c>
      <c r="E43" s="2">
        <f t="shared" si="2"/>
        <v>97.979589711327122</v>
      </c>
      <c r="F43">
        <f t="shared" si="8"/>
        <v>-0.24999999999999989</v>
      </c>
      <c r="G43">
        <f t="shared" si="9"/>
        <v>0.61237243569579447</v>
      </c>
      <c r="H43" s="2">
        <f t="shared" si="11"/>
        <v>0.72000000000000008</v>
      </c>
      <c r="I43" s="2">
        <f t="shared" si="12"/>
        <v>0.79730611961510289</v>
      </c>
      <c r="J43">
        <f t="shared" si="10"/>
        <v>0.52037139923412856</v>
      </c>
      <c r="K43">
        <f t="shared" si="6"/>
        <v>0.17999999999999994</v>
      </c>
      <c r="L43">
        <f t="shared" si="7"/>
        <v>0.48824829046386303</v>
      </c>
    </row>
    <row r="44" spans="4:12" x14ac:dyDescent="0.25">
      <c r="D44" s="2">
        <v>41</v>
      </c>
      <c r="E44" s="2">
        <f t="shared" si="2"/>
        <v>98.366661018863496</v>
      </c>
      <c r="F44">
        <f t="shared" si="8"/>
        <v>-0.21951219512195119</v>
      </c>
      <c r="G44">
        <f t="shared" si="9"/>
        <v>0.59979671352965547</v>
      </c>
      <c r="H44" s="2">
        <f t="shared" si="11"/>
        <v>0.72133333333333338</v>
      </c>
      <c r="I44" s="2">
        <f t="shared" si="12"/>
        <v>0.79782221469181802</v>
      </c>
      <c r="J44">
        <f t="shared" si="10"/>
        <v>0.50404768944818534</v>
      </c>
      <c r="K44">
        <f t="shared" si="6"/>
        <v>0.15834146341463415</v>
      </c>
      <c r="L44">
        <f t="shared" si="7"/>
        <v>0.47853114235310368</v>
      </c>
    </row>
    <row r="45" spans="4:12" x14ac:dyDescent="0.25">
      <c r="D45" s="2">
        <v>42</v>
      </c>
      <c r="E45" s="2">
        <f t="shared" si="2"/>
        <v>98.711701434024533</v>
      </c>
      <c r="F45">
        <f t="shared" si="8"/>
        <v>-0.19047619047619069</v>
      </c>
      <c r="G45">
        <f t="shared" si="9"/>
        <v>0.58756965139300321</v>
      </c>
      <c r="H45" s="2">
        <f t="shared" si="11"/>
        <v>0.72266666666666668</v>
      </c>
      <c r="I45" s="2">
        <f t="shared" si="12"/>
        <v>0.79828226857869933</v>
      </c>
      <c r="J45">
        <f t="shared" si="10"/>
        <v>0.48882747312992963</v>
      </c>
      <c r="K45">
        <f t="shared" si="6"/>
        <v>0.1376507936507938</v>
      </c>
      <c r="L45">
        <f t="shared" si="7"/>
        <v>0.4690464342620021</v>
      </c>
    </row>
    <row r="46" spans="4:12" x14ac:dyDescent="0.25">
      <c r="D46" s="2">
        <v>43</v>
      </c>
      <c r="E46" s="2">
        <f t="shared" si="2"/>
        <v>99.015150355892501</v>
      </c>
      <c r="F46">
        <f t="shared" si="8"/>
        <v>-0.16279069767441856</v>
      </c>
      <c r="G46">
        <f t="shared" si="9"/>
        <v>0.57566947881332853</v>
      </c>
      <c r="H46" s="2">
        <f t="shared" si="11"/>
        <v>0.72400000000000009</v>
      </c>
      <c r="I46" s="2">
        <f t="shared" si="12"/>
        <v>0.79868686714118997</v>
      </c>
      <c r="J46">
        <f t="shared" si="10"/>
        <v>0.4746455710625237</v>
      </c>
      <c r="K46">
        <f t="shared" si="6"/>
        <v>0.11786046511627905</v>
      </c>
      <c r="L46">
        <f t="shared" si="7"/>
        <v>0.45977965254221898</v>
      </c>
    </row>
    <row r="47" spans="4:12" x14ac:dyDescent="0.25">
      <c r="D47" s="2">
        <v>44</v>
      </c>
      <c r="E47" s="2">
        <f t="shared" si="2"/>
        <v>99.277389167926856</v>
      </c>
      <c r="F47">
        <f t="shared" si="8"/>
        <v>-0.13636363636363635</v>
      </c>
      <c r="G47">
        <f t="shared" si="9"/>
        <v>0.56407607481776623</v>
      </c>
      <c r="H47" s="2">
        <f t="shared" si="11"/>
        <v>0.72533333333333339</v>
      </c>
      <c r="I47" s="2">
        <f t="shared" si="12"/>
        <v>0.79903651889056915</v>
      </c>
      <c r="J47">
        <f t="shared" si="10"/>
        <v>0.46144248590024223</v>
      </c>
      <c r="K47">
        <f t="shared" si="6"/>
        <v>9.8909090909090905E-2</v>
      </c>
      <c r="L47">
        <f t="shared" si="7"/>
        <v>0.45071738321184418</v>
      </c>
    </row>
    <row r="48" spans="4:12" x14ac:dyDescent="0.25">
      <c r="D48" s="2">
        <v>45</v>
      </c>
      <c r="E48" s="2">
        <f t="shared" si="2"/>
        <v>99.498743710661998</v>
      </c>
      <c r="F48">
        <f t="shared" si="8"/>
        <v>-0.11111111111111127</v>
      </c>
      <c r="G48">
        <f t="shared" si="9"/>
        <v>0.55277079839256671</v>
      </c>
      <c r="H48" s="2">
        <f t="shared" si="11"/>
        <v>0.72666666666666668</v>
      </c>
      <c r="I48" s="2">
        <f t="shared" si="12"/>
        <v>0.79933165828088271</v>
      </c>
      <c r="J48">
        <f t="shared" si="10"/>
        <v>0.44916368332292517</v>
      </c>
      <c r="K48">
        <f t="shared" si="6"/>
        <v>8.0740740740740863E-2</v>
      </c>
      <c r="L48">
        <f t="shared" si="7"/>
        <v>0.44184719892837782</v>
      </c>
    </row>
    <row r="49" spans="4:12" x14ac:dyDescent="0.25">
      <c r="D49" s="2">
        <v>46</v>
      </c>
      <c r="E49" s="2">
        <f t="shared" si="2"/>
        <v>99.679486355016891</v>
      </c>
      <c r="F49">
        <f t="shared" si="8"/>
        <v>-8.6956521739130377E-2</v>
      </c>
      <c r="G49">
        <f t="shared" si="9"/>
        <v>0.5417363388859614</v>
      </c>
      <c r="H49" s="2">
        <f t="shared" si="11"/>
        <v>0.72800000000000009</v>
      </c>
      <c r="I49" s="2">
        <f t="shared" si="12"/>
        <v>0.79957264847335585</v>
      </c>
      <c r="J49">
        <f t="shared" si="10"/>
        <v>0.43775896517996538</v>
      </c>
      <c r="K49">
        <f t="shared" si="6"/>
        <v>6.3304347826086918E-2</v>
      </c>
      <c r="L49">
        <f t="shared" si="7"/>
        <v>0.43315755925730759</v>
      </c>
    </row>
    <row r="50" spans="4:12" x14ac:dyDescent="0.25">
      <c r="D50" s="2">
        <v>47</v>
      </c>
      <c r="E50" s="2">
        <f t="shared" si="2"/>
        <v>99.819837707742238</v>
      </c>
      <c r="F50">
        <f t="shared" si="8"/>
        <v>-6.3829787234042534E-2</v>
      </c>
      <c r="G50">
        <f t="shared" si="9"/>
        <v>0.5309565835518204</v>
      </c>
      <c r="H50" s="2">
        <f t="shared" si="11"/>
        <v>0.72933333333333339</v>
      </c>
      <c r="I50" s="2">
        <f t="shared" si="12"/>
        <v>0.79975978361032307</v>
      </c>
      <c r="J50">
        <f t="shared" si="10"/>
        <v>0.42718192248224429</v>
      </c>
      <c r="K50">
        <f t="shared" si="6"/>
        <v>4.6553191489361691E-2</v>
      </c>
      <c r="L50">
        <f t="shared" si="7"/>
        <v>0.42463772236788033</v>
      </c>
    </row>
    <row r="51" spans="4:12" x14ac:dyDescent="0.25">
      <c r="D51" s="2">
        <v>48</v>
      </c>
      <c r="E51" s="2">
        <f t="shared" si="2"/>
        <v>99.919967974374373</v>
      </c>
      <c r="F51">
        <f t="shared" si="8"/>
        <v>-4.166666666666663E-2</v>
      </c>
      <c r="G51">
        <f t="shared" si="9"/>
        <v>0.52041649986653316</v>
      </c>
      <c r="H51" s="2">
        <f t="shared" si="11"/>
        <v>0.73066666666666669</v>
      </c>
      <c r="I51" s="2">
        <f t="shared" si="12"/>
        <v>0.79989329063249925</v>
      </c>
      <c r="J51">
        <f t="shared" si="10"/>
        <v>0.41738945828673768</v>
      </c>
      <c r="K51">
        <f t="shared" si="6"/>
        <v>3.044444444444442E-2</v>
      </c>
      <c r="L51">
        <f t="shared" si="7"/>
        <v>0.41627766657768883</v>
      </c>
    </row>
    <row r="52" spans="4:12" x14ac:dyDescent="0.25">
      <c r="D52" s="2">
        <v>49</v>
      </c>
      <c r="E52" s="2">
        <f t="shared" si="2"/>
        <v>99.979997999599902</v>
      </c>
      <c r="F52">
        <f t="shared" si="8"/>
        <v>-2.0408163265306034E-2</v>
      </c>
      <c r="G52">
        <f t="shared" si="9"/>
        <v>0.51010203061020354</v>
      </c>
      <c r="H52" s="2">
        <f t="shared" si="11"/>
        <v>0.7320000000000001</v>
      </c>
      <c r="I52" s="2">
        <f t="shared" si="12"/>
        <v>0.79997333066613319</v>
      </c>
      <c r="J52">
        <f t="shared" si="10"/>
        <v>0.40834137225178485</v>
      </c>
      <c r="K52">
        <f t="shared" si="6"/>
        <v>1.4938775510204019E-2</v>
      </c>
      <c r="L52">
        <f t="shared" si="7"/>
        <v>0.40806802040680235</v>
      </c>
    </row>
    <row r="53" spans="4:12" x14ac:dyDescent="0.25">
      <c r="D53" s="2">
        <v>50</v>
      </c>
      <c r="E53" s="2">
        <f t="shared" si="2"/>
        <v>100</v>
      </c>
      <c r="F53">
        <f t="shared" si="8"/>
        <v>0</v>
      </c>
      <c r="G53">
        <f t="shared" si="9"/>
        <v>0.5</v>
      </c>
      <c r="H53" s="2">
        <f t="shared" si="11"/>
        <v>0.73333333333333339</v>
      </c>
      <c r="I53" s="2">
        <f t="shared" si="12"/>
        <v>0.79999999999999993</v>
      </c>
      <c r="J53">
        <f t="shared" si="10"/>
        <v>0.39999999999999997</v>
      </c>
      <c r="K53">
        <f t="shared" si="6"/>
        <v>0</v>
      </c>
      <c r="L53">
        <f t="shared" si="7"/>
        <v>0.39999999999999997</v>
      </c>
    </row>
    <row r="54" spans="4:12" x14ac:dyDescent="0.25">
      <c r="D54" s="2">
        <v>51</v>
      </c>
      <c r="E54" s="2">
        <f t="shared" si="2"/>
        <v>99.979997999599902</v>
      </c>
      <c r="F54">
        <f t="shared" si="8"/>
        <v>1.9607843137254832E-2</v>
      </c>
      <c r="G54">
        <f t="shared" si="9"/>
        <v>0.49009802940980346</v>
      </c>
      <c r="H54" s="2">
        <f t="shared" si="11"/>
        <v>0.73466666666666669</v>
      </c>
      <c r="I54" s="2">
        <f t="shared" si="12"/>
        <v>0.79997333066613319</v>
      </c>
      <c r="J54">
        <f t="shared" si="10"/>
        <v>0.39232990147507141</v>
      </c>
      <c r="K54">
        <f t="shared" si="6"/>
        <v>1.4405228758169884E-2</v>
      </c>
      <c r="L54">
        <f t="shared" si="7"/>
        <v>0.39206535293986899</v>
      </c>
    </row>
    <row r="55" spans="4:12" x14ac:dyDescent="0.25">
      <c r="D55" s="2">
        <v>52</v>
      </c>
      <c r="E55" s="2">
        <f t="shared" si="2"/>
        <v>99.919967974374373</v>
      </c>
      <c r="F55">
        <f t="shared" si="8"/>
        <v>3.8461538461538436E-2</v>
      </c>
      <c r="G55">
        <f t="shared" si="9"/>
        <v>0.48038446141526142</v>
      </c>
      <c r="H55" s="2">
        <f t="shared" si="11"/>
        <v>0.7360000000000001</v>
      </c>
      <c r="I55" s="2">
        <f t="shared" si="12"/>
        <v>0.79989329063249925</v>
      </c>
      <c r="J55">
        <f t="shared" si="10"/>
        <v>0.38529759327303342</v>
      </c>
      <c r="K55">
        <f t="shared" si="6"/>
        <v>2.8307692307692294E-2</v>
      </c>
      <c r="L55">
        <f t="shared" si="7"/>
        <v>0.38425630761017432</v>
      </c>
    </row>
    <row r="56" spans="4:12" x14ac:dyDescent="0.25">
      <c r="D56" s="2">
        <v>53</v>
      </c>
      <c r="E56" s="2">
        <f t="shared" si="2"/>
        <v>99.819837707742238</v>
      </c>
      <c r="F56">
        <f t="shared" si="8"/>
        <v>5.6603773584905648E-2</v>
      </c>
      <c r="G56">
        <f t="shared" si="9"/>
        <v>0.47084829107425585</v>
      </c>
      <c r="H56" s="2">
        <f t="shared" si="11"/>
        <v>0.7373333333333334</v>
      </c>
      <c r="I56" s="2">
        <f t="shared" si="12"/>
        <v>0.79975978361032307</v>
      </c>
      <c r="J56">
        <f t="shared" si="10"/>
        <v>0.37887132051606914</v>
      </c>
      <c r="K56">
        <f t="shared" si="6"/>
        <v>4.1735849056603769E-2</v>
      </c>
      <c r="L56">
        <f t="shared" si="7"/>
        <v>0.37656552738283727</v>
      </c>
    </row>
    <row r="57" spans="4:12" x14ac:dyDescent="0.25">
      <c r="D57" s="2">
        <v>54</v>
      </c>
      <c r="E57" s="2">
        <f t="shared" si="2"/>
        <v>99.679486355016891</v>
      </c>
      <c r="F57">
        <f t="shared" si="8"/>
        <v>7.4074074074074125E-2</v>
      </c>
      <c r="G57">
        <f t="shared" si="9"/>
        <v>0.46147910349544857</v>
      </c>
      <c r="H57" s="2">
        <f t="shared" si="11"/>
        <v>0.73866666666666669</v>
      </c>
      <c r="I57" s="2">
        <f t="shared" si="12"/>
        <v>0.79957264847335585</v>
      </c>
      <c r="J57">
        <f t="shared" si="10"/>
        <v>0.37302086426081499</v>
      </c>
      <c r="K57">
        <f t="shared" si="6"/>
        <v>5.4716049382716091E-2</v>
      </c>
      <c r="L57">
        <f t="shared" si="7"/>
        <v>0.36898606899696573</v>
      </c>
    </row>
    <row r="58" spans="4:12" x14ac:dyDescent="0.25">
      <c r="D58" s="2">
        <v>55</v>
      </c>
      <c r="E58" s="2">
        <f>((50-D58/2)*8*D58)^0.5</f>
        <v>99.498743710661998</v>
      </c>
      <c r="F58">
        <f>0.5-(E58/D58)^2/8</f>
        <v>9.0909090909090884E-2</v>
      </c>
      <c r="G58">
        <f>E58/4/D58</f>
        <v>0.45226701686664544</v>
      </c>
      <c r="H58" s="2">
        <f t="shared" si="11"/>
        <v>0.7400000000000001</v>
      </c>
      <c r="I58" s="2">
        <f t="shared" si="12"/>
        <v>0.79933165828088271</v>
      </c>
      <c r="J58">
        <f>((F58*H58)^2+(G58*I58)^2)^0.5</f>
        <v>0.36771738073299348</v>
      </c>
      <c r="K58">
        <f t="shared" si="6"/>
        <v>6.7272727272727262E-2</v>
      </c>
      <c r="L58">
        <f t="shared" si="7"/>
        <v>0.36151134457776363</v>
      </c>
    </row>
    <row r="59" spans="4:12" x14ac:dyDescent="0.25">
      <c r="D59" s="2">
        <v>56</v>
      </c>
      <c r="E59" s="2">
        <f t="shared" si="2"/>
        <v>99.277389167926856</v>
      </c>
      <c r="F59">
        <f t="shared" ref="F59:F81" si="13">0.5-(E59/D59)^2/8</f>
        <v>0.10714285714285715</v>
      </c>
      <c r="G59">
        <f t="shared" ref="G59:G81" si="14">E59/4/D59</f>
        <v>0.44320263021395917</v>
      </c>
      <c r="H59" s="2">
        <f t="shared" si="11"/>
        <v>0.7413333333333334</v>
      </c>
      <c r="I59" s="2">
        <f t="shared" si="12"/>
        <v>0.79903651889056915</v>
      </c>
      <c r="J59">
        <f t="shared" ref="J59:J81" si="15">((F59*H59)^2+(G59*I59)^2)^0.5</f>
        <v>0.3629332688919803</v>
      </c>
      <c r="K59">
        <f t="shared" si="6"/>
        <v>7.9428571428571446E-2</v>
      </c>
      <c r="L59">
        <f t="shared" si="7"/>
        <v>0.35413508680930611</v>
      </c>
    </row>
    <row r="60" spans="4:12" x14ac:dyDescent="0.25">
      <c r="D60" s="2">
        <v>57</v>
      </c>
      <c r="E60" s="2">
        <f t="shared" si="2"/>
        <v>99.015150355892501</v>
      </c>
      <c r="F60">
        <f t="shared" si="13"/>
        <v>0.12280701754385975</v>
      </c>
      <c r="G60">
        <f t="shared" si="14"/>
        <v>0.43427697524514253</v>
      </c>
      <c r="H60" s="2">
        <f t="shared" si="11"/>
        <v>0.7426666666666667</v>
      </c>
      <c r="I60" s="2">
        <f t="shared" si="12"/>
        <v>0.79868686714118997</v>
      </c>
      <c r="J60">
        <f t="shared" si="15"/>
        <v>0.35864206298479739</v>
      </c>
      <c r="K60">
        <f t="shared" si="6"/>
        <v>9.1204678362573177E-2</v>
      </c>
      <c r="L60">
        <f t="shared" si="7"/>
        <v>0.34685131683009501</v>
      </c>
    </row>
    <row r="61" spans="4:12" x14ac:dyDescent="0.25">
      <c r="D61" s="2">
        <v>58</v>
      </c>
      <c r="E61" s="2">
        <f t="shared" si="2"/>
        <v>98.711701434024533</v>
      </c>
      <c r="F61">
        <f t="shared" si="13"/>
        <v>0.13793103448275856</v>
      </c>
      <c r="G61">
        <f t="shared" si="14"/>
        <v>0.42548147169838163</v>
      </c>
      <c r="H61" s="2">
        <f t="shared" si="11"/>
        <v>0.74400000000000011</v>
      </c>
      <c r="I61" s="2">
        <f t="shared" si="12"/>
        <v>0.79828226857869933</v>
      </c>
      <c r="J61">
        <f t="shared" si="15"/>
        <v>0.35481834687680902</v>
      </c>
      <c r="K61">
        <f t="shared" si="6"/>
        <v>0.10262068965517239</v>
      </c>
      <c r="L61">
        <f t="shared" si="7"/>
        <v>0.33965431446558775</v>
      </c>
    </row>
    <row r="62" spans="4:12" x14ac:dyDescent="0.25">
      <c r="D62" s="2">
        <v>59</v>
      </c>
      <c r="E62" s="2">
        <f t="shared" si="2"/>
        <v>98.366661018863496</v>
      </c>
      <c r="F62">
        <f t="shared" si="13"/>
        <v>0.15254237288135597</v>
      </c>
      <c r="G62">
        <f t="shared" si="14"/>
        <v>0.41680788567315041</v>
      </c>
      <c r="H62" s="2">
        <f t="shared" si="11"/>
        <v>0.7453333333333334</v>
      </c>
      <c r="I62" s="2">
        <f t="shared" si="12"/>
        <v>0.79782221469181802</v>
      </c>
      <c r="J62">
        <f t="shared" si="15"/>
        <v>0.35143768706887563</v>
      </c>
      <c r="K62">
        <f t="shared" si="6"/>
        <v>0.11369491525423733</v>
      </c>
      <c r="L62">
        <f t="shared" si="7"/>
        <v>0.33253859044876694</v>
      </c>
    </row>
    <row r="63" spans="4:12" x14ac:dyDescent="0.25">
      <c r="D63" s="2">
        <v>60</v>
      </c>
      <c r="E63" s="2">
        <f t="shared" si="2"/>
        <v>97.979589711327122</v>
      </c>
      <c r="F63">
        <f t="shared" si="13"/>
        <v>0.16666666666666669</v>
      </c>
      <c r="G63">
        <f t="shared" si="14"/>
        <v>0.40824829046386302</v>
      </c>
      <c r="H63" s="2">
        <f t="shared" si="11"/>
        <v>0.7466666666666667</v>
      </c>
      <c r="I63" s="2">
        <f t="shared" si="12"/>
        <v>0.79730611961510289</v>
      </c>
      <c r="J63">
        <f t="shared" si="15"/>
        <v>0.3484765814451552</v>
      </c>
      <c r="K63">
        <f t="shared" si="6"/>
        <v>0.12444444444444447</v>
      </c>
      <c r="L63">
        <f t="shared" si="7"/>
        <v>0.32549886030924202</v>
      </c>
    </row>
    <row r="64" spans="4:12" x14ac:dyDescent="0.25">
      <c r="D64" s="2">
        <v>61</v>
      </c>
      <c r="E64" s="2">
        <f t="shared" si="2"/>
        <v>97.549987186057592</v>
      </c>
      <c r="F64">
        <f t="shared" si="13"/>
        <v>0.18032786885245899</v>
      </c>
      <c r="G64">
        <f t="shared" si="14"/>
        <v>0.39979502945105572</v>
      </c>
      <c r="H64" s="2">
        <f t="shared" si="11"/>
        <v>0.74799999999999989</v>
      </c>
      <c r="I64" s="2">
        <f t="shared" si="12"/>
        <v>0.79673331624807675</v>
      </c>
      <c r="J64">
        <f t="shared" si="15"/>
        <v>0.34591242095363645</v>
      </c>
      <c r="K64">
        <f t="shared" si="6"/>
        <v>0.13488524590163931</v>
      </c>
      <c r="L64">
        <f t="shared" si="7"/>
        <v>0.31853001963403715</v>
      </c>
    </row>
    <row r="65" spans="4:12" x14ac:dyDescent="0.25">
      <c r="D65" s="2">
        <v>62</v>
      </c>
      <c r="E65" s="2">
        <f t="shared" si="2"/>
        <v>97.077288796092773</v>
      </c>
      <c r="F65">
        <f t="shared" si="13"/>
        <v>0.19354838709677419</v>
      </c>
      <c r="G65">
        <f t="shared" si="14"/>
        <v>0.39144068062940635</v>
      </c>
      <c r="H65" s="2">
        <f t="shared" si="11"/>
        <v>0.74933333333333341</v>
      </c>
      <c r="I65" s="2">
        <f t="shared" si="12"/>
        <v>0.79610305172812368</v>
      </c>
      <c r="J65">
        <f t="shared" si="15"/>
        <v>0.34372346160875739</v>
      </c>
      <c r="K65">
        <f t="shared" si="6"/>
        <v>0.14503225806451614</v>
      </c>
      <c r="L65">
        <f t="shared" si="7"/>
        <v>0.31162712041960422</v>
      </c>
    </row>
    <row r="66" spans="4:12" x14ac:dyDescent="0.25">
      <c r="D66" s="2">
        <v>63</v>
      </c>
      <c r="E66" s="2">
        <f t="shared" si="2"/>
        <v>96.56086163658648</v>
      </c>
      <c r="F66">
        <f t="shared" si="13"/>
        <v>0.20634920634920639</v>
      </c>
      <c r="G66">
        <f t="shared" si="14"/>
        <v>0.38317802236740667</v>
      </c>
      <c r="H66" s="2">
        <f t="shared" si="11"/>
        <v>0.75066666666666659</v>
      </c>
      <c r="I66" s="2">
        <f t="shared" si="12"/>
        <v>0.7954144821821153</v>
      </c>
      <c r="J66">
        <f t="shared" si="15"/>
        <v>0.34188880442290592</v>
      </c>
      <c r="K66">
        <f t="shared" si="6"/>
        <v>0.15489947089947093</v>
      </c>
      <c r="L66">
        <f t="shared" si="7"/>
        <v>0.30478534824493775</v>
      </c>
    </row>
    <row r="67" spans="4:12" x14ac:dyDescent="0.25">
      <c r="D67" s="2">
        <v>64</v>
      </c>
      <c r="E67" s="2">
        <f t="shared" si="2"/>
        <v>96</v>
      </c>
      <c r="F67">
        <f t="shared" si="13"/>
        <v>0.21875</v>
      </c>
      <c r="G67">
        <f t="shared" si="14"/>
        <v>0.375</v>
      </c>
      <c r="H67" s="2">
        <f t="shared" si="11"/>
        <v>0.75200000000000011</v>
      </c>
      <c r="I67" s="2">
        <f t="shared" si="12"/>
        <v>0.79466666666666663</v>
      </c>
      <c r="J67">
        <f t="shared" si="15"/>
        <v>0.34038838111780489</v>
      </c>
      <c r="K67">
        <f t="shared" si="6"/>
        <v>0.16450000000000004</v>
      </c>
      <c r="L67">
        <f t="shared" si="7"/>
        <v>0.29799999999999999</v>
      </c>
    </row>
    <row r="68" spans="4:12" x14ac:dyDescent="0.25">
      <c r="D68" s="2">
        <v>65</v>
      </c>
      <c r="E68" s="2">
        <f t="shared" si="2"/>
        <v>95.393920141694565</v>
      </c>
      <c r="F68">
        <f t="shared" si="13"/>
        <v>0.23076923076923078</v>
      </c>
      <c r="G68">
        <f t="shared" si="14"/>
        <v>0.36689969285267138</v>
      </c>
      <c r="H68" s="2">
        <f t="shared" ref="H68:H103" si="16">($B$11+$B$12*D68)/$B$13</f>
        <v>0.7533333333333333</v>
      </c>
      <c r="I68" s="2">
        <f t="shared" ref="I68:I103" si="17">($B$11+$B$12*E68)/$B$13</f>
        <v>0.79385856018892609</v>
      </c>
      <c r="J68">
        <f t="shared" si="15"/>
        <v>0.33920294373115656</v>
      </c>
      <c r="K68">
        <f t="shared" si="6"/>
        <v>0.17384615384615384</v>
      </c>
      <c r="L68">
        <f t="shared" si="7"/>
        <v>0.2912664619017809</v>
      </c>
    </row>
    <row r="69" spans="4:12" x14ac:dyDescent="0.25">
      <c r="D69" s="2">
        <v>66</v>
      </c>
      <c r="E69" s="2">
        <f t="shared" ref="E69:E81" si="18">((50-D69/2)*8*D69)^0.5</f>
        <v>94.741754258616083</v>
      </c>
      <c r="F69">
        <f t="shared" si="13"/>
        <v>0.24242424242424243</v>
      </c>
      <c r="G69">
        <f t="shared" si="14"/>
        <v>0.35887028128263671</v>
      </c>
      <c r="H69" s="2">
        <f t="shared" si="16"/>
        <v>0.75466666666666671</v>
      </c>
      <c r="I69" s="2">
        <f t="shared" si="17"/>
        <v>0.79298900567815478</v>
      </c>
      <c r="J69">
        <f t="shared" si="15"/>
        <v>0.3383140565099152</v>
      </c>
      <c r="K69">
        <f t="shared" ref="K69:K102" si="19">ABS(F69*H69)</f>
        <v>0.18294949494949497</v>
      </c>
      <c r="L69">
        <f t="shared" ref="L69:L102" si="20">ABS(G69*I69)</f>
        <v>0.28458018752175779</v>
      </c>
    </row>
    <row r="70" spans="4:12" x14ac:dyDescent="0.25">
      <c r="D70" s="2">
        <v>67</v>
      </c>
      <c r="E70" s="2">
        <f t="shared" si="18"/>
        <v>94.042543564069973</v>
      </c>
      <c r="F70">
        <f t="shared" si="13"/>
        <v>0.25373134328358216</v>
      </c>
      <c r="G70">
        <f t="shared" si="14"/>
        <v>0.35090501329876855</v>
      </c>
      <c r="H70" s="2">
        <f t="shared" si="16"/>
        <v>0.75599999999999989</v>
      </c>
      <c r="I70" s="2">
        <f t="shared" si="17"/>
        <v>0.79205672475209321</v>
      </c>
      <c r="J70">
        <f t="shared" si="15"/>
        <v>0.33770408875978386</v>
      </c>
      <c r="K70">
        <f t="shared" si="19"/>
        <v>0.1918208955223881</v>
      </c>
      <c r="L70">
        <f t="shared" si="20"/>
        <v>0.27793667553251233</v>
      </c>
    </row>
    <row r="71" spans="4:12" x14ac:dyDescent="0.25">
      <c r="D71" s="2">
        <v>68</v>
      </c>
      <c r="E71" s="2">
        <f t="shared" si="18"/>
        <v>93.295230317524812</v>
      </c>
      <c r="F71">
        <f t="shared" si="13"/>
        <v>0.26470588235294112</v>
      </c>
      <c r="G71">
        <f t="shared" si="14"/>
        <v>0.34299717028501769</v>
      </c>
      <c r="H71" s="2">
        <f t="shared" si="16"/>
        <v>0.75733333333333341</v>
      </c>
      <c r="I71" s="2">
        <f t="shared" si="17"/>
        <v>0.79106030709003317</v>
      </c>
      <c r="J71">
        <f t="shared" si="15"/>
        <v>0.33735620759183221</v>
      </c>
      <c r="K71">
        <f t="shared" si="19"/>
        <v>0.20047058823529409</v>
      </c>
      <c r="L71">
        <f t="shared" si="20"/>
        <v>0.27133144685667848</v>
      </c>
    </row>
    <row r="72" spans="4:12" x14ac:dyDescent="0.25">
      <c r="D72" s="2">
        <v>69</v>
      </c>
      <c r="E72" s="2">
        <f t="shared" si="18"/>
        <v>92.498648638777425</v>
      </c>
      <c r="F72">
        <f t="shared" si="13"/>
        <v>0.27536231884057971</v>
      </c>
      <c r="G72">
        <f t="shared" si="14"/>
        <v>0.33514003129991821</v>
      </c>
      <c r="H72" s="2">
        <f t="shared" si="16"/>
        <v>0.7586666666666666</v>
      </c>
      <c r="I72" s="2">
        <f t="shared" si="17"/>
        <v>0.78999819818503658</v>
      </c>
      <c r="J72" s="2">
        <f t="shared" si="15"/>
        <v>0.33725436976333534</v>
      </c>
      <c r="K72">
        <f t="shared" si="19"/>
        <v>0.20890821256038647</v>
      </c>
      <c r="L72">
        <f t="shared" si="20"/>
        <v>0.26476002086661216</v>
      </c>
    </row>
    <row r="73" spans="4:12" x14ac:dyDescent="0.25">
      <c r="D73" s="2">
        <v>70</v>
      </c>
      <c r="E73" s="2">
        <f t="shared" si="18"/>
        <v>91.651513899116793</v>
      </c>
      <c r="F73">
        <f t="shared" si="13"/>
        <v>0.28571428571428575</v>
      </c>
      <c r="G73">
        <f t="shared" si="14"/>
        <v>0.32732683535398854</v>
      </c>
      <c r="H73" s="2">
        <f t="shared" si="16"/>
        <v>0.76000000000000012</v>
      </c>
      <c r="I73" s="2">
        <f t="shared" si="17"/>
        <v>0.78886868519882236</v>
      </c>
      <c r="J73">
        <f t="shared" si="15"/>
        <v>0.3373833120444612</v>
      </c>
      <c r="K73">
        <f t="shared" si="19"/>
        <v>0.21714285714285722</v>
      </c>
      <c r="L73">
        <f t="shared" si="20"/>
        <v>0.25821789023599234</v>
      </c>
    </row>
    <row r="74" spans="4:12" x14ac:dyDescent="0.25">
      <c r="D74" s="2">
        <v>71</v>
      </c>
      <c r="E74" s="2">
        <f t="shared" si="18"/>
        <v>90.752410436307414</v>
      </c>
      <c r="F74">
        <f t="shared" si="13"/>
        <v>0.29577464788732399</v>
      </c>
      <c r="G74">
        <f t="shared" si="14"/>
        <v>0.31955074097291342</v>
      </c>
      <c r="H74" s="2">
        <f t="shared" si="16"/>
        <v>0.76133333333333331</v>
      </c>
      <c r="I74" s="2">
        <f t="shared" si="17"/>
        <v>0.78766988058174325</v>
      </c>
      <c r="J74">
        <f t="shared" si="15"/>
        <v>0.33772853975055939</v>
      </c>
      <c r="K74">
        <f t="shared" si="19"/>
        <v>0.22518309859154934</v>
      </c>
      <c r="L74">
        <f t="shared" si="20"/>
        <v>0.25170049398194227</v>
      </c>
    </row>
    <row r="75" spans="4:12" x14ac:dyDescent="0.25">
      <c r="D75" s="2">
        <v>72</v>
      </c>
      <c r="E75" s="2">
        <f t="shared" si="18"/>
        <v>89.799777282574595</v>
      </c>
      <c r="F75">
        <f t="shared" si="13"/>
        <v>0.30555555555555552</v>
      </c>
      <c r="G75">
        <f t="shared" si="14"/>
        <v>0.31180478223116181</v>
      </c>
      <c r="H75" s="2">
        <f t="shared" si="16"/>
        <v>0.76266666666666671</v>
      </c>
      <c r="I75" s="2">
        <f t="shared" si="17"/>
        <v>0.78639970304343276</v>
      </c>
      <c r="J75">
        <f t="shared" si="15"/>
        <v>0.33827631325876217</v>
      </c>
      <c r="K75">
        <f t="shared" si="19"/>
        <v>0.23303703703703701</v>
      </c>
      <c r="L75">
        <f t="shared" si="20"/>
        <v>0.24520318815410788</v>
      </c>
    </row>
    <row r="76" spans="4:12" x14ac:dyDescent="0.25">
      <c r="D76" s="2">
        <v>73</v>
      </c>
      <c r="E76" s="2">
        <f t="shared" si="18"/>
        <v>88.791891521692449</v>
      </c>
      <c r="F76">
        <f t="shared" si="13"/>
        <v>0.31506849315068497</v>
      </c>
      <c r="G76">
        <f t="shared" si="14"/>
        <v>0.30408182027976866</v>
      </c>
      <c r="H76" s="2">
        <f t="shared" si="16"/>
        <v>0.7639999999999999</v>
      </c>
      <c r="I76" s="2">
        <f t="shared" si="17"/>
        <v>0.78505585536225653</v>
      </c>
      <c r="J76">
        <f t="shared" si="15"/>
        <v>0.33901363247645283</v>
      </c>
      <c r="K76">
        <f t="shared" si="19"/>
        <v>0.24071232876712328</v>
      </c>
      <c r="L76">
        <f t="shared" si="20"/>
        <v>0.23872121351984574</v>
      </c>
    </row>
    <row r="77" spans="4:12" x14ac:dyDescent="0.25">
      <c r="D77" s="2">
        <v>74</v>
      </c>
      <c r="E77" s="2">
        <f t="shared" si="18"/>
        <v>87.726848797845236</v>
      </c>
      <c r="F77">
        <f t="shared" si="13"/>
        <v>0.32432432432432434</v>
      </c>
      <c r="G77">
        <f t="shared" si="14"/>
        <v>0.29637448918190956</v>
      </c>
      <c r="H77" s="2">
        <f t="shared" si="16"/>
        <v>0.76533333333333331</v>
      </c>
      <c r="I77" s="2">
        <f t="shared" si="17"/>
        <v>0.78363579839712694</v>
      </c>
      <c r="J77">
        <f t="shared" si="15"/>
        <v>0.33992821934855016</v>
      </c>
      <c r="K77">
        <f t="shared" si="19"/>
        <v>0.24821621621621623</v>
      </c>
      <c r="L77">
        <f t="shared" si="20"/>
        <v>0.23224965945460635</v>
      </c>
    </row>
    <row r="78" spans="4:12" x14ac:dyDescent="0.25">
      <c r="D78" s="8">
        <v>75</v>
      </c>
      <c r="E78" s="2">
        <f t="shared" si="18"/>
        <v>86.602540378443862</v>
      </c>
      <c r="F78">
        <f t="shared" si="13"/>
        <v>0.33333333333333337</v>
      </c>
      <c r="G78">
        <f t="shared" si="14"/>
        <v>0.28867513459481287</v>
      </c>
      <c r="H78" s="2">
        <f t="shared" si="16"/>
        <v>0.76666666666666661</v>
      </c>
      <c r="I78" s="2">
        <f t="shared" si="17"/>
        <v>0.78213672050459182</v>
      </c>
      <c r="J78">
        <f t="shared" si="15"/>
        <v>0.34100849858243781</v>
      </c>
      <c r="K78">
        <f t="shared" si="19"/>
        <v>0.25555555555555559</v>
      </c>
      <c r="L78">
        <f t="shared" si="20"/>
        <v>0.22578342306320859</v>
      </c>
    </row>
    <row r="79" spans="4:12" x14ac:dyDescent="0.25">
      <c r="D79" s="2">
        <v>76</v>
      </c>
      <c r="E79" s="2">
        <f t="shared" si="18"/>
        <v>85.41662601625049</v>
      </c>
      <c r="F79">
        <f t="shared" si="13"/>
        <v>0.34210526315789469</v>
      </c>
      <c r="G79">
        <f t="shared" si="14"/>
        <v>0.28097574347450821</v>
      </c>
      <c r="H79" s="2">
        <f t="shared" si="16"/>
        <v>0.7679999999999999</v>
      </c>
      <c r="I79" s="2">
        <f t="shared" si="17"/>
        <v>0.78055550135500074</v>
      </c>
      <c r="J79">
        <f t="shared" si="15"/>
        <v>0.34224357683664025</v>
      </c>
      <c r="K79">
        <f t="shared" si="19"/>
        <v>0.2627368421052631</v>
      </c>
      <c r="L79">
        <f t="shared" si="20"/>
        <v>0.21931716231633883</v>
      </c>
    </row>
    <row r="80" spans="4:12" x14ac:dyDescent="0.25">
      <c r="D80" s="2">
        <v>77</v>
      </c>
      <c r="E80" s="2">
        <f t="shared" si="18"/>
        <v>84.166501650003255</v>
      </c>
      <c r="F80">
        <f t="shared" si="13"/>
        <v>0.35064935064935066</v>
      </c>
      <c r="G80">
        <f t="shared" si="14"/>
        <v>0.27326786250001056</v>
      </c>
      <c r="H80" s="2">
        <f t="shared" si="16"/>
        <v>0.76933333333333331</v>
      </c>
      <c r="I80" s="2">
        <f t="shared" si="17"/>
        <v>0.77888866886667107</v>
      </c>
      <c r="J80">
        <f t="shared" si="15"/>
        <v>0.34362322066554674</v>
      </c>
      <c r="K80">
        <f t="shared" si="19"/>
        <v>0.26976623376623377</v>
      </c>
      <c r="L80">
        <f t="shared" si="20"/>
        <v>0.21284524166667373</v>
      </c>
    </row>
    <row r="81" spans="4:12" x14ac:dyDescent="0.25">
      <c r="D81" s="2">
        <v>78</v>
      </c>
      <c r="E81" s="2">
        <f t="shared" si="18"/>
        <v>82.84926070883192</v>
      </c>
      <c r="F81">
        <f t="shared" si="13"/>
        <v>0.35897435897435892</v>
      </c>
      <c r="G81">
        <f t="shared" si="14"/>
        <v>0.26554250227189719</v>
      </c>
      <c r="H81" s="2">
        <f t="shared" si="16"/>
        <v>0.77066666666666661</v>
      </c>
      <c r="I81" s="2">
        <f t="shared" si="17"/>
        <v>0.77713234761177585</v>
      </c>
      <c r="J81">
        <f t="shared" si="15"/>
        <v>0.34513783354153682</v>
      </c>
      <c r="K81">
        <f t="shared" si="19"/>
        <v>0.27664957264957257</v>
      </c>
      <c r="L81">
        <f t="shared" si="20"/>
        <v>0.20636166818126478</v>
      </c>
    </row>
    <row r="82" spans="4:12" x14ac:dyDescent="0.25">
      <c r="D82" s="2">
        <v>79</v>
      </c>
      <c r="E82" s="2">
        <f>((50-D82/2)*8*D82)^0.5</f>
        <v>81.461647417665205</v>
      </c>
      <c r="F82">
        <f>0.5-(E82/D82)^2/8</f>
        <v>0.36708860759493672</v>
      </c>
      <c r="G82">
        <f>E82/4/D82</f>
        <v>0.25779002347362406</v>
      </c>
      <c r="H82" s="2">
        <f t="shared" si="16"/>
        <v>0.77199999999999991</v>
      </c>
      <c r="I82" s="2">
        <f t="shared" si="17"/>
        <v>0.77528219655688702</v>
      </c>
      <c r="J82">
        <f>((F82*H82)^2+(G82*I82)^2)^0.5</f>
        <v>0.34677843229187144</v>
      </c>
      <c r="K82">
        <f t="shared" si="19"/>
        <v>0.28339240506329111</v>
      </c>
      <c r="L82">
        <f t="shared" si="20"/>
        <v>0.19986001564908273</v>
      </c>
    </row>
    <row r="83" spans="4:12" x14ac:dyDescent="0.25">
      <c r="D83" s="2">
        <v>80</v>
      </c>
      <c r="E83" s="2">
        <f t="shared" ref="E83:E103" si="21">((50-D83/2)*8*D83)^0.5</f>
        <v>80</v>
      </c>
      <c r="F83">
        <f t="shared" ref="F83:F102" si="22">0.5-(E83/D83)^2/8</f>
        <v>0.375</v>
      </c>
      <c r="G83">
        <f t="shared" ref="G83:G102" si="23">E83/4/D83</f>
        <v>0.25</v>
      </c>
      <c r="H83" s="2">
        <f t="shared" si="16"/>
        <v>0.77333333333333332</v>
      </c>
      <c r="I83" s="2">
        <f t="shared" si="17"/>
        <v>0.77333333333333332</v>
      </c>
      <c r="J83">
        <f t="shared" ref="J83:J102" si="24">((F83*H83)^2+(G83*I83)^2)^0.5</f>
        <v>0.3485366232948523</v>
      </c>
      <c r="K83">
        <f t="shared" si="19"/>
        <v>0.28999999999999998</v>
      </c>
      <c r="L83">
        <f t="shared" si="20"/>
        <v>0.19333333333333333</v>
      </c>
    </row>
    <row r="84" spans="4:12" x14ac:dyDescent="0.25">
      <c r="D84" s="2">
        <v>81</v>
      </c>
      <c r="E84" s="2">
        <f t="shared" si="21"/>
        <v>78.46018098373213</v>
      </c>
      <c r="F84">
        <f t="shared" si="22"/>
        <v>0.38271604938271603</v>
      </c>
      <c r="G84">
        <f t="shared" si="23"/>
        <v>0.24216105241892633</v>
      </c>
      <c r="H84" s="2">
        <f t="shared" si="16"/>
        <v>0.77466666666666661</v>
      </c>
      <c r="I84" s="2">
        <f t="shared" si="17"/>
        <v>0.77128024131164274</v>
      </c>
      <c r="J84">
        <f t="shared" si="24"/>
        <v>0.35040457878226716</v>
      </c>
      <c r="K84">
        <f t="shared" si="19"/>
        <v>0.29647736625514398</v>
      </c>
      <c r="L84">
        <f t="shared" si="20"/>
        <v>0.18677403494595085</v>
      </c>
    </row>
    <row r="85" spans="4:12" x14ac:dyDescent="0.25">
      <c r="D85" s="2">
        <v>82</v>
      </c>
      <c r="E85" s="2">
        <f t="shared" si="21"/>
        <v>76.837490849194182</v>
      </c>
      <c r="F85">
        <f t="shared" si="22"/>
        <v>0.3902439024390244</v>
      </c>
      <c r="G85">
        <f t="shared" si="23"/>
        <v>0.23426064283290909</v>
      </c>
      <c r="H85" s="2">
        <f t="shared" si="16"/>
        <v>0.77599999999999991</v>
      </c>
      <c r="I85" s="2">
        <f t="shared" si="17"/>
        <v>0.7691166544655923</v>
      </c>
      <c r="J85">
        <f t="shared" si="24"/>
        <v>0.35237501359740853</v>
      </c>
      <c r="K85">
        <f t="shared" si="19"/>
        <v>0.30282926829268292</v>
      </c>
      <c r="L85">
        <f t="shared" si="20"/>
        <v>0.18017376188860607</v>
      </c>
    </row>
    <row r="86" spans="4:12" x14ac:dyDescent="0.25">
      <c r="D86" s="2">
        <v>83</v>
      </c>
      <c r="E86" s="2">
        <f t="shared" si="21"/>
        <v>75.126559883971794</v>
      </c>
      <c r="F86">
        <f t="shared" si="22"/>
        <v>0.39759036144578314</v>
      </c>
      <c r="G86">
        <f t="shared" si="23"/>
        <v>0.22628481892762589</v>
      </c>
      <c r="H86" s="2">
        <f t="shared" si="16"/>
        <v>0.77733333333333332</v>
      </c>
      <c r="I86" s="2">
        <f t="shared" si="17"/>
        <v>0.76683541317862902</v>
      </c>
      <c r="J86">
        <f t="shared" si="24"/>
        <v>0.35444116276478504</v>
      </c>
      <c r="K86">
        <f t="shared" si="19"/>
        <v>0.30906024096385543</v>
      </c>
      <c r="L86">
        <f t="shared" si="20"/>
        <v>0.17352321261841724</v>
      </c>
    </row>
    <row r="87" spans="4:12" x14ac:dyDescent="0.25">
      <c r="D87" s="2">
        <v>84</v>
      </c>
      <c r="E87" s="2">
        <f t="shared" si="21"/>
        <v>73.321211119293437</v>
      </c>
      <c r="F87">
        <f t="shared" si="22"/>
        <v>0.40476190476190477</v>
      </c>
      <c r="G87">
        <f t="shared" si="23"/>
        <v>0.21821789023599236</v>
      </c>
      <c r="H87" s="2">
        <f t="shared" si="16"/>
        <v>0.77866666666666662</v>
      </c>
      <c r="I87" s="2">
        <f t="shared" si="17"/>
        <v>0.76442828149239128</v>
      </c>
      <c r="J87">
        <f t="shared" si="24"/>
        <v>0.35659676024468084</v>
      </c>
      <c r="K87">
        <f t="shared" si="19"/>
        <v>0.31517460317460316</v>
      </c>
      <c r="L87">
        <f t="shared" si="20"/>
        <v>0.1668119268239949</v>
      </c>
    </row>
    <row r="88" spans="4:12" x14ac:dyDescent="0.25">
      <c r="D88" s="2">
        <v>85</v>
      </c>
      <c r="E88" s="2">
        <f t="shared" si="21"/>
        <v>71.414284285428494</v>
      </c>
      <c r="F88">
        <f t="shared" si="22"/>
        <v>0.41176470588235298</v>
      </c>
      <c r="G88">
        <f t="shared" si="23"/>
        <v>0.21004201260420144</v>
      </c>
      <c r="H88" s="2">
        <f t="shared" si="16"/>
        <v>0.77999999999999992</v>
      </c>
      <c r="I88" s="2">
        <f t="shared" si="17"/>
        <v>0.76188571238057134</v>
      </c>
      <c r="J88">
        <f t="shared" si="24"/>
        <v>0.35883601928023129</v>
      </c>
      <c r="K88">
        <f t="shared" si="19"/>
        <v>0.32117647058823529</v>
      </c>
      <c r="L88">
        <f t="shared" si="20"/>
        <v>0.16002800840280096</v>
      </c>
    </row>
    <row r="89" spans="4:12" x14ac:dyDescent="0.25">
      <c r="D89" s="2">
        <v>86</v>
      </c>
      <c r="E89" s="2">
        <f t="shared" si="21"/>
        <v>69.397406291589888</v>
      </c>
      <c r="F89">
        <f t="shared" si="22"/>
        <v>0.41860465116279066</v>
      </c>
      <c r="G89">
        <f t="shared" si="23"/>
        <v>0.20173664619648224</v>
      </c>
      <c r="H89" s="2">
        <f t="shared" si="16"/>
        <v>0.78133333333333332</v>
      </c>
      <c r="I89" s="2">
        <f t="shared" si="17"/>
        <v>0.75919654172211981</v>
      </c>
      <c r="J89">
        <f t="shared" si="24"/>
        <v>0.36115361480687974</v>
      </c>
      <c r="K89">
        <f t="shared" si="19"/>
        <v>0.32706976744186045</v>
      </c>
      <c r="L89">
        <f t="shared" si="20"/>
        <v>0.15315776413098814</v>
      </c>
    </row>
    <row r="90" spans="4:12" x14ac:dyDescent="0.25">
      <c r="D90" s="2">
        <v>87</v>
      </c>
      <c r="E90" s="2">
        <f t="shared" si="21"/>
        <v>67.260686883200947</v>
      </c>
      <c r="F90">
        <f t="shared" si="22"/>
        <v>0.42528735632183906</v>
      </c>
      <c r="G90">
        <f t="shared" si="23"/>
        <v>0.1932778358712671</v>
      </c>
      <c r="H90" s="2">
        <f t="shared" si="16"/>
        <v>0.78266666666666662</v>
      </c>
      <c r="I90" s="2">
        <f t="shared" si="17"/>
        <v>0.75634758251093459</v>
      </c>
      <c r="J90">
        <f t="shared" si="24"/>
        <v>0.36354466849938499</v>
      </c>
      <c r="K90">
        <f t="shared" si="19"/>
        <v>0.33285823754789268</v>
      </c>
      <c r="L90">
        <f t="shared" si="20"/>
        <v>0.14618522391417807</v>
      </c>
    </row>
    <row r="91" spans="4:12" x14ac:dyDescent="0.25">
      <c r="D91" s="2">
        <v>88</v>
      </c>
      <c r="E91" s="2">
        <f t="shared" si="21"/>
        <v>64.992307237087687</v>
      </c>
      <c r="F91">
        <f t="shared" si="22"/>
        <v>0.43181818181818182</v>
      </c>
      <c r="G91">
        <f t="shared" si="23"/>
        <v>0.1846372364689991</v>
      </c>
      <c r="H91" s="2">
        <f t="shared" si="16"/>
        <v>0.78399999999999992</v>
      </c>
      <c r="I91" s="2">
        <f t="shared" si="17"/>
        <v>0.75332307631611695</v>
      </c>
      <c r="J91">
        <f t="shared" si="24"/>
        <v>0.36600473720464632</v>
      </c>
      <c r="K91">
        <f t="shared" si="19"/>
        <v>0.33854545454545454</v>
      </c>
      <c r="L91">
        <f t="shared" si="20"/>
        <v>0.13909149097933274</v>
      </c>
    </row>
    <row r="92" spans="4:12" x14ac:dyDescent="0.25">
      <c r="D92" s="2">
        <v>89</v>
      </c>
      <c r="E92" s="2">
        <f t="shared" si="21"/>
        <v>62.57795138864806</v>
      </c>
      <c r="F92">
        <f t="shared" si="22"/>
        <v>0.43820224719101125</v>
      </c>
      <c r="G92">
        <f t="shared" si="23"/>
        <v>0.1757807623276631</v>
      </c>
      <c r="H92" s="2">
        <f t="shared" si="16"/>
        <v>0.78533333333333333</v>
      </c>
      <c r="I92" s="2">
        <f t="shared" si="17"/>
        <v>0.75010393518486407</v>
      </c>
      <c r="J92">
        <f t="shared" si="24"/>
        <v>0.36852980579110189</v>
      </c>
      <c r="K92">
        <f t="shared" si="19"/>
        <v>0.34413483146067414</v>
      </c>
      <c r="L92">
        <f t="shared" si="20"/>
        <v>0.1318538415517754</v>
      </c>
    </row>
    <row r="93" spans="4:12" x14ac:dyDescent="0.25">
      <c r="D93" s="2">
        <v>90</v>
      </c>
      <c r="E93" s="2">
        <f t="shared" si="21"/>
        <v>60</v>
      </c>
      <c r="F93">
        <f t="shared" si="22"/>
        <v>0.44444444444444442</v>
      </c>
      <c r="G93">
        <f t="shared" si="23"/>
        <v>0.16666666666666666</v>
      </c>
      <c r="H93" s="2">
        <f t="shared" si="16"/>
        <v>0.78666666666666663</v>
      </c>
      <c r="I93" s="2">
        <f t="shared" si="17"/>
        <v>0.7466666666666667</v>
      </c>
      <c r="J93">
        <f t="shared" si="24"/>
        <v>0.37111628591054635</v>
      </c>
      <c r="K93">
        <f t="shared" si="19"/>
        <v>0.34962962962962957</v>
      </c>
      <c r="L93">
        <f t="shared" si="20"/>
        <v>0.12444444444444444</v>
      </c>
    </row>
    <row r="94" spans="4:12" x14ac:dyDescent="0.25">
      <c r="D94" s="2">
        <v>91</v>
      </c>
      <c r="E94" s="2">
        <f t="shared" si="21"/>
        <v>57.23635208501674</v>
      </c>
      <c r="F94">
        <f t="shared" si="22"/>
        <v>0.45054945054945056</v>
      </c>
      <c r="G94">
        <f t="shared" si="23"/>
        <v>0.15724272550828775</v>
      </c>
      <c r="H94" s="2">
        <f t="shared" si="16"/>
        <v>0.78799999999999992</v>
      </c>
      <c r="I94" s="2">
        <f t="shared" si="17"/>
        <v>0.74298180278002235</v>
      </c>
      <c r="J94">
        <f t="shared" si="24"/>
        <v>0.37376102295099661</v>
      </c>
      <c r="K94">
        <f t="shared" si="19"/>
        <v>0.355032967032967</v>
      </c>
      <c r="L94">
        <f t="shared" si="20"/>
        <v>0.11682848367219184</v>
      </c>
    </row>
    <row r="95" spans="4:12" x14ac:dyDescent="0.25">
      <c r="D95" s="2">
        <v>92</v>
      </c>
      <c r="E95" s="2">
        <f t="shared" si="21"/>
        <v>54.258639865002145</v>
      </c>
      <c r="F95">
        <f t="shared" si="22"/>
        <v>0.45652173913043481</v>
      </c>
      <c r="G95">
        <f t="shared" si="23"/>
        <v>0.14744195615489714</v>
      </c>
      <c r="H95" s="2">
        <f t="shared" si="16"/>
        <v>0.78933333333333333</v>
      </c>
      <c r="I95" s="2">
        <f t="shared" si="17"/>
        <v>0.73901151982000279</v>
      </c>
      <c r="J95">
        <f t="shared" si="24"/>
        <v>0.37646131482196099</v>
      </c>
      <c r="K95">
        <f t="shared" si="19"/>
        <v>0.36034782608695654</v>
      </c>
      <c r="L95">
        <f t="shared" si="20"/>
        <v>0.10896130410326475</v>
      </c>
    </row>
    <row r="96" spans="4:12" x14ac:dyDescent="0.25">
      <c r="D96" s="2">
        <v>93</v>
      </c>
      <c r="E96" s="2">
        <f t="shared" si="21"/>
        <v>51.029403288692293</v>
      </c>
      <c r="F96">
        <f t="shared" si="22"/>
        <v>0.46236559139784944</v>
      </c>
      <c r="G96">
        <f t="shared" si="23"/>
        <v>0.13717581529218359</v>
      </c>
      <c r="H96" s="2">
        <f t="shared" si="16"/>
        <v>0.79066666666666663</v>
      </c>
      <c r="I96" s="2">
        <f t="shared" si="17"/>
        <v>0.7347058710515898</v>
      </c>
      <c r="J96">
        <f t="shared" si="24"/>
        <v>0.37921494869642325</v>
      </c>
      <c r="K96">
        <f t="shared" si="19"/>
        <v>0.36557706093189962</v>
      </c>
      <c r="L96">
        <f t="shared" si="20"/>
        <v>0.10078387686145573</v>
      </c>
    </row>
    <row r="97" spans="4:12" x14ac:dyDescent="0.25">
      <c r="D97" s="2">
        <v>94</v>
      </c>
      <c r="E97" s="2">
        <f t="shared" si="21"/>
        <v>47.497368348151667</v>
      </c>
      <c r="F97">
        <f t="shared" si="22"/>
        <v>0.46808510638297873</v>
      </c>
      <c r="G97">
        <f t="shared" si="23"/>
        <v>0.12632278815997783</v>
      </c>
      <c r="H97" s="2">
        <f t="shared" si="16"/>
        <v>0.79199999999999993</v>
      </c>
      <c r="I97" s="2">
        <f t="shared" si="17"/>
        <v>0.72999649113086884</v>
      </c>
      <c r="J97">
        <f t="shared" si="24"/>
        <v>0.3820202666324386</v>
      </c>
      <c r="K97">
        <f t="shared" si="19"/>
        <v>0.37072340425531913</v>
      </c>
      <c r="L97">
        <f t="shared" si="20"/>
        <v>9.2215192106651883E-2</v>
      </c>
    </row>
    <row r="98" spans="4:12" x14ac:dyDescent="0.25">
      <c r="D98" s="2">
        <v>95</v>
      </c>
      <c r="E98" s="2">
        <f t="shared" si="21"/>
        <v>43.588989435406738</v>
      </c>
      <c r="F98">
        <f t="shared" si="22"/>
        <v>0.47368421052631576</v>
      </c>
      <c r="G98">
        <f t="shared" si="23"/>
        <v>0.11470786693528089</v>
      </c>
      <c r="H98" s="2">
        <f t="shared" si="16"/>
        <v>0.79333333333333333</v>
      </c>
      <c r="I98" s="2">
        <f t="shared" si="17"/>
        <v>0.72478531924720901</v>
      </c>
      <c r="J98">
        <f t="shared" si="24"/>
        <v>0.38487628100019861</v>
      </c>
      <c r="K98">
        <f t="shared" si="19"/>
        <v>0.37578947368421051</v>
      </c>
      <c r="L98">
        <f t="shared" si="20"/>
        <v>8.3138577956853935E-2</v>
      </c>
    </row>
    <row r="99" spans="4:12" x14ac:dyDescent="0.25">
      <c r="D99" s="2">
        <v>96</v>
      </c>
      <c r="E99" s="2">
        <f t="shared" si="21"/>
        <v>39.191835884530846</v>
      </c>
      <c r="F99">
        <f t="shared" si="22"/>
        <v>0.47916666666666669</v>
      </c>
      <c r="G99">
        <f t="shared" si="23"/>
        <v>0.10206207261596574</v>
      </c>
      <c r="H99" s="2">
        <f t="shared" si="16"/>
        <v>0.79466666666666663</v>
      </c>
      <c r="I99" s="2">
        <f t="shared" si="17"/>
        <v>0.7189224478460412</v>
      </c>
      <c r="J99">
        <f t="shared" si="24"/>
        <v>0.38778288366308694</v>
      </c>
      <c r="K99">
        <f t="shared" si="19"/>
        <v>0.38077777777777777</v>
      </c>
      <c r="L99">
        <f t="shared" si="20"/>
        <v>7.3374715077310498E-2</v>
      </c>
    </row>
    <row r="100" spans="4:12" x14ac:dyDescent="0.25">
      <c r="D100" s="2">
        <v>97</v>
      </c>
      <c r="E100" s="2">
        <f t="shared" si="21"/>
        <v>34.117444218463959</v>
      </c>
      <c r="F100">
        <f t="shared" si="22"/>
        <v>0.4845360824742268</v>
      </c>
      <c r="G100">
        <f t="shared" si="23"/>
        <v>8.7931557264082374E-2</v>
      </c>
      <c r="H100" s="2">
        <f t="shared" si="16"/>
        <v>0.79599999999999993</v>
      </c>
      <c r="I100" s="2">
        <f t="shared" si="17"/>
        <v>0.71215659229128525</v>
      </c>
      <c r="J100">
        <f t="shared" si="24"/>
        <v>0.39074125350255384</v>
      </c>
      <c r="K100">
        <f t="shared" si="19"/>
        <v>0.38569072164948448</v>
      </c>
      <c r="L100">
        <f t="shared" si="20"/>
        <v>6.2621038176054911E-2</v>
      </c>
    </row>
    <row r="101" spans="4:12" x14ac:dyDescent="0.25">
      <c r="D101" s="2">
        <v>98</v>
      </c>
      <c r="E101" s="2">
        <f t="shared" si="21"/>
        <v>28</v>
      </c>
      <c r="F101">
        <f t="shared" si="22"/>
        <v>0.48979591836734693</v>
      </c>
      <c r="G101">
        <f t="shared" si="23"/>
        <v>7.1428571428571425E-2</v>
      </c>
      <c r="H101" s="2">
        <f t="shared" si="16"/>
        <v>0.79733333333333334</v>
      </c>
      <c r="I101" s="2">
        <f t="shared" si="17"/>
        <v>0.70400000000000007</v>
      </c>
      <c r="J101">
        <f t="shared" si="24"/>
        <v>0.39375476144625771</v>
      </c>
      <c r="K101">
        <f t="shared" si="19"/>
        <v>0.39053061224489793</v>
      </c>
      <c r="L101">
        <f t="shared" si="20"/>
        <v>5.0285714285714288E-2</v>
      </c>
    </row>
    <row r="102" spans="4:12" x14ac:dyDescent="0.25">
      <c r="D102" s="2">
        <v>99</v>
      </c>
      <c r="E102" s="2">
        <f t="shared" si="21"/>
        <v>19.899748742132399</v>
      </c>
      <c r="F102">
        <f t="shared" si="22"/>
        <v>0.49494949494949497</v>
      </c>
      <c r="G102">
        <f t="shared" si="23"/>
        <v>5.0251890762960605E-2</v>
      </c>
      <c r="H102" s="2">
        <f t="shared" si="16"/>
        <v>0.79866666666666664</v>
      </c>
      <c r="I102" s="2">
        <f t="shared" si="17"/>
        <v>0.69319966498950991</v>
      </c>
      <c r="J102">
        <f t="shared" si="24"/>
        <v>0.3968315420086494</v>
      </c>
      <c r="K102">
        <f t="shared" si="19"/>
        <v>0.39529966329966332</v>
      </c>
      <c r="L102">
        <f t="shared" si="20"/>
        <v>3.4834593841973738E-2</v>
      </c>
    </row>
    <row r="103" spans="4:12" x14ac:dyDescent="0.25">
      <c r="D103" s="2">
        <v>100</v>
      </c>
      <c r="E103" s="2">
        <f t="shared" si="21"/>
        <v>0</v>
      </c>
      <c r="F103">
        <f t="shared" ref="F103" si="25">0.5-(E103/D103)^2/8</f>
        <v>0.5</v>
      </c>
      <c r="G103">
        <f t="shared" ref="G103" si="26">E103/4/D103</f>
        <v>0</v>
      </c>
      <c r="H103" s="2">
        <f t="shared" si="16"/>
        <v>0.79999999999999993</v>
      </c>
      <c r="I103" s="2">
        <f t="shared" si="17"/>
        <v>0.66666666666666663</v>
      </c>
      <c r="J103">
        <f t="shared" ref="J103" si="27">((F103*H103)^2+(G103*I103)^2)^0.5</f>
        <v>0.39999999999999997</v>
      </c>
      <c r="K103">
        <f t="shared" ref="K103" si="28">ABS(F103*H103)</f>
        <v>0.39999999999999997</v>
      </c>
      <c r="L103">
        <f t="shared" ref="L103" si="29">ABS(G103*I103)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tabSelected="1" zoomScale="85" zoomScaleNormal="85" workbookViewId="0">
      <selection activeCell="N35" sqref="N35"/>
    </sheetView>
  </sheetViews>
  <sheetFormatPr defaultRowHeight="15" x14ac:dyDescent="0.25"/>
  <cols>
    <col min="3" max="3" width="9.140625" style="2" customWidth="1"/>
    <col min="4" max="4" width="9.140625" style="2"/>
    <col min="6" max="7" width="9.140625" customWidth="1"/>
    <col min="8" max="9" width="9.140625" style="2" customWidth="1"/>
  </cols>
  <sheetData>
    <row r="1" spans="1:11" x14ac:dyDescent="0.25">
      <c r="A1" s="5"/>
      <c r="B1" s="5"/>
      <c r="F1" s="5" t="s">
        <v>61</v>
      </c>
      <c r="G1" s="5"/>
    </row>
    <row r="2" spans="1:11" x14ac:dyDescent="0.25">
      <c r="A2" s="5"/>
      <c r="B2" s="5"/>
    </row>
    <row r="3" spans="1:11" x14ac:dyDescent="0.25">
      <c r="A3" s="5"/>
      <c r="B3" s="5"/>
      <c r="C3" s="2" t="s">
        <v>14</v>
      </c>
      <c r="D3" s="2" t="s">
        <v>33</v>
      </c>
      <c r="E3" t="s">
        <v>27</v>
      </c>
      <c r="F3" t="s">
        <v>43</v>
      </c>
      <c r="G3" t="s">
        <v>42</v>
      </c>
      <c r="H3" s="2" t="s">
        <v>44</v>
      </c>
      <c r="I3" s="2" t="s">
        <v>45</v>
      </c>
      <c r="J3" t="s">
        <v>46</v>
      </c>
      <c r="K3" t="s">
        <v>47</v>
      </c>
    </row>
    <row r="4" spans="1:11" x14ac:dyDescent="0.25">
      <c r="A4" s="5"/>
      <c r="B4" s="9"/>
      <c r="C4" s="2">
        <f t="shared" ref="C4:C35" si="0">((50-D4/2)*8*D4)^0.5</f>
        <v>19.899748742132399</v>
      </c>
      <c r="D4" s="2">
        <v>1</v>
      </c>
      <c r="E4">
        <f t="shared" ref="E4:E35" si="1">((F4*H4)^2+(G4*I4)^2)^0.5</f>
        <v>32.913171177275728</v>
      </c>
      <c r="F4">
        <f t="shared" ref="F4:F35" si="2">0.5-(C4/D4)^2/8</f>
        <v>-49</v>
      </c>
      <c r="G4">
        <f t="shared" ref="G4:G35" si="3">C4/4/D4</f>
        <v>4.9749371855330997</v>
      </c>
      <c r="H4" s="2">
        <f t="shared" ref="H4:H35" si="4">($B$11+$B$12*D4)/$B$13</f>
        <v>0.66800000000000004</v>
      </c>
      <c r="I4" s="2">
        <f t="shared" ref="I4:I35" si="5">($B$11+$B$12*C4)/$B$13</f>
        <v>0.69319966498950991</v>
      </c>
      <c r="J4">
        <f>ABS(F4*H4)</f>
        <v>32.731999999999999</v>
      </c>
      <c r="K4">
        <f>ABS(G4*I4)</f>
        <v>3.4486247903553999</v>
      </c>
    </row>
    <row r="5" spans="1:11" x14ac:dyDescent="0.25">
      <c r="A5" s="5"/>
      <c r="B5" s="5"/>
      <c r="C5" s="2">
        <f t="shared" si="0"/>
        <v>28</v>
      </c>
      <c r="D5" s="2">
        <v>2</v>
      </c>
      <c r="E5">
        <f t="shared" si="1"/>
        <v>16.251873492000854</v>
      </c>
      <c r="F5">
        <f t="shared" si="2"/>
        <v>-24</v>
      </c>
      <c r="G5">
        <f t="shared" si="3"/>
        <v>3.5</v>
      </c>
      <c r="H5" s="2">
        <f t="shared" si="4"/>
        <v>0.66933333333333334</v>
      </c>
      <c r="I5" s="2">
        <f t="shared" si="5"/>
        <v>0.70400000000000007</v>
      </c>
      <c r="J5">
        <f t="shared" ref="J5:K68" si="6">ABS(F5*H5)</f>
        <v>16.064</v>
      </c>
      <c r="K5">
        <f t="shared" si="6"/>
        <v>2.4640000000000004</v>
      </c>
    </row>
    <row r="6" spans="1:11" x14ac:dyDescent="0.25">
      <c r="A6" s="5"/>
      <c r="B6" s="5"/>
      <c r="C6" s="2">
        <f t="shared" si="0"/>
        <v>34.117444218463959</v>
      </c>
      <c r="D6" s="2">
        <v>3</v>
      </c>
      <c r="E6">
        <f t="shared" si="1"/>
        <v>10.700419800851181</v>
      </c>
      <c r="F6">
        <f t="shared" si="2"/>
        <v>-15.666666666666664</v>
      </c>
      <c r="G6">
        <f t="shared" si="3"/>
        <v>2.8431203515386634</v>
      </c>
      <c r="H6" s="2">
        <f t="shared" si="4"/>
        <v>0.67066666666666663</v>
      </c>
      <c r="I6" s="2">
        <f t="shared" si="5"/>
        <v>0.71215659229128525</v>
      </c>
      <c r="J6">
        <f t="shared" si="6"/>
        <v>10.50711111111111</v>
      </c>
      <c r="K6">
        <f t="shared" si="6"/>
        <v>2.0247469010257757</v>
      </c>
    </row>
    <row r="7" spans="1:11" x14ac:dyDescent="0.25">
      <c r="A7" s="5"/>
      <c r="B7" s="5"/>
      <c r="C7" s="2">
        <f t="shared" si="0"/>
        <v>39.191835884530846</v>
      </c>
      <c r="D7" s="2">
        <v>4</v>
      </c>
      <c r="E7">
        <f t="shared" si="1"/>
        <v>7.9261012431145268</v>
      </c>
      <c r="F7">
        <f t="shared" si="2"/>
        <v>-11.499999999999998</v>
      </c>
      <c r="G7">
        <f t="shared" si="3"/>
        <v>2.4494897427831779</v>
      </c>
      <c r="H7" s="2">
        <f t="shared" si="4"/>
        <v>0.67200000000000004</v>
      </c>
      <c r="I7" s="2">
        <f t="shared" si="5"/>
        <v>0.7189224478460412</v>
      </c>
      <c r="J7">
        <f t="shared" si="6"/>
        <v>7.7279999999999989</v>
      </c>
      <c r="K7">
        <f t="shared" si="6"/>
        <v>1.7609931618554522</v>
      </c>
    </row>
    <row r="8" spans="1:11" x14ac:dyDescent="0.25">
      <c r="A8" s="5"/>
      <c r="B8" s="5"/>
      <c r="C8" s="2">
        <f t="shared" si="0"/>
        <v>43.588989435406738</v>
      </c>
      <c r="D8" s="2">
        <v>5</v>
      </c>
      <c r="E8">
        <f t="shared" si="1"/>
        <v>6.2624947389384964</v>
      </c>
      <c r="F8">
        <f t="shared" si="2"/>
        <v>-9.0000000000000018</v>
      </c>
      <c r="G8">
        <f t="shared" si="3"/>
        <v>2.179449471770337</v>
      </c>
      <c r="H8" s="2">
        <f t="shared" si="4"/>
        <v>0.67333333333333334</v>
      </c>
      <c r="I8" s="2">
        <f t="shared" si="5"/>
        <v>0.72478531924720901</v>
      </c>
      <c r="J8">
        <f t="shared" si="6"/>
        <v>6.0600000000000014</v>
      </c>
      <c r="K8">
        <f t="shared" si="6"/>
        <v>1.5796329811802248</v>
      </c>
    </row>
    <row r="9" spans="1:11" x14ac:dyDescent="0.25">
      <c r="A9" s="5"/>
      <c r="B9" s="9"/>
      <c r="C9" s="2">
        <f t="shared" si="0"/>
        <v>47.497368348151667</v>
      </c>
      <c r="D9" s="2">
        <v>6</v>
      </c>
      <c r="E9">
        <f t="shared" si="1"/>
        <v>5.1541708913403532</v>
      </c>
      <c r="F9">
        <f t="shared" si="2"/>
        <v>-7.333333333333333</v>
      </c>
      <c r="G9">
        <f t="shared" si="3"/>
        <v>1.9790570145063195</v>
      </c>
      <c r="H9" s="2">
        <f t="shared" si="4"/>
        <v>0.67466666666666664</v>
      </c>
      <c r="I9" s="2">
        <f t="shared" si="5"/>
        <v>0.72999649113086884</v>
      </c>
      <c r="J9">
        <f t="shared" si="6"/>
        <v>4.9475555555555548</v>
      </c>
      <c r="K9">
        <f t="shared" si="6"/>
        <v>1.4447046763375462</v>
      </c>
    </row>
    <row r="10" spans="1:11" x14ac:dyDescent="0.25">
      <c r="C10" s="2">
        <f t="shared" si="0"/>
        <v>51.029403288692293</v>
      </c>
      <c r="D10" s="2">
        <v>7</v>
      </c>
      <c r="E10">
        <f t="shared" si="1"/>
        <v>4.3631104068244744</v>
      </c>
      <c r="F10">
        <f t="shared" si="2"/>
        <v>-6.1428571428571423</v>
      </c>
      <c r="G10">
        <f t="shared" si="3"/>
        <v>1.8224786888818676</v>
      </c>
      <c r="H10" s="2">
        <f t="shared" si="4"/>
        <v>0.67600000000000005</v>
      </c>
      <c r="I10" s="2">
        <f t="shared" si="5"/>
        <v>0.7347058710515898</v>
      </c>
      <c r="J10">
        <f t="shared" si="6"/>
        <v>4.1525714285714281</v>
      </c>
      <c r="K10">
        <f t="shared" si="6"/>
        <v>1.3389857925879118</v>
      </c>
    </row>
    <row r="11" spans="1:11" x14ac:dyDescent="0.25">
      <c r="A11" s="2" t="s">
        <v>0</v>
      </c>
      <c r="B11" s="4">
        <v>2</v>
      </c>
      <c r="C11" s="2">
        <f t="shared" si="0"/>
        <v>54.258639865002145</v>
      </c>
      <c r="D11" s="2">
        <v>8</v>
      </c>
      <c r="E11">
        <f t="shared" si="1"/>
        <v>3.7703160114208836</v>
      </c>
      <c r="F11">
        <f t="shared" si="2"/>
        <v>-5.25</v>
      </c>
      <c r="G11">
        <f t="shared" si="3"/>
        <v>1.695582495781317</v>
      </c>
      <c r="H11" s="2">
        <f t="shared" si="4"/>
        <v>0.67733333333333334</v>
      </c>
      <c r="I11" s="2">
        <f t="shared" si="5"/>
        <v>0.73901151982000279</v>
      </c>
      <c r="J11">
        <f t="shared" si="6"/>
        <v>3.556</v>
      </c>
      <c r="K11">
        <f t="shared" si="6"/>
        <v>1.2530549971875447</v>
      </c>
    </row>
    <row r="12" spans="1:11" x14ac:dyDescent="0.25">
      <c r="A12" s="2" t="s">
        <v>1</v>
      </c>
      <c r="B12" s="4">
        <v>4.0000000000000001E-3</v>
      </c>
      <c r="C12" s="2">
        <f t="shared" si="0"/>
        <v>57.23635208501674</v>
      </c>
      <c r="D12" s="2">
        <v>9</v>
      </c>
      <c r="E12">
        <f t="shared" si="1"/>
        <v>3.3096858813131607</v>
      </c>
      <c r="F12">
        <f t="shared" si="2"/>
        <v>-4.5555555555555562</v>
      </c>
      <c r="G12">
        <f t="shared" si="3"/>
        <v>1.5898986690282428</v>
      </c>
      <c r="H12" s="2">
        <f t="shared" si="4"/>
        <v>0.67866666666666664</v>
      </c>
      <c r="I12" s="2">
        <f t="shared" si="5"/>
        <v>0.74298180278002235</v>
      </c>
      <c r="J12">
        <f t="shared" si="6"/>
        <v>3.0917037037037041</v>
      </c>
      <c r="K12">
        <f t="shared" si="6"/>
        <v>1.1812657793521619</v>
      </c>
    </row>
    <row r="13" spans="1:11" x14ac:dyDescent="0.25">
      <c r="A13" s="2" t="s">
        <v>30</v>
      </c>
      <c r="B13" s="2">
        <v>3</v>
      </c>
      <c r="C13" s="2">
        <f t="shared" si="0"/>
        <v>60</v>
      </c>
      <c r="D13" s="2">
        <v>10</v>
      </c>
      <c r="E13">
        <f t="shared" si="1"/>
        <v>2.9415642097360379</v>
      </c>
      <c r="F13">
        <f t="shared" si="2"/>
        <v>-4</v>
      </c>
      <c r="G13">
        <f t="shared" si="3"/>
        <v>1.5</v>
      </c>
      <c r="H13" s="2">
        <f t="shared" si="4"/>
        <v>0.68</v>
      </c>
      <c r="I13" s="2">
        <f t="shared" si="5"/>
        <v>0.7466666666666667</v>
      </c>
      <c r="J13">
        <f t="shared" si="6"/>
        <v>2.72</v>
      </c>
      <c r="K13">
        <f t="shared" si="6"/>
        <v>1.1200000000000001</v>
      </c>
    </row>
    <row r="14" spans="1:11" x14ac:dyDescent="0.25">
      <c r="C14" s="2">
        <f t="shared" si="0"/>
        <v>62.57795138864806</v>
      </c>
      <c r="D14" s="2">
        <v>11</v>
      </c>
      <c r="E14">
        <f t="shared" si="1"/>
        <v>2.6407193154293189</v>
      </c>
      <c r="F14">
        <f t="shared" si="2"/>
        <v>-3.545454545454545</v>
      </c>
      <c r="G14">
        <f t="shared" si="3"/>
        <v>1.4222261679238195</v>
      </c>
      <c r="H14" s="2">
        <f t="shared" si="4"/>
        <v>0.68133333333333335</v>
      </c>
      <c r="I14" s="2">
        <f t="shared" si="5"/>
        <v>0.75010393518486407</v>
      </c>
      <c r="J14">
        <f t="shared" si="6"/>
        <v>2.4156363636363634</v>
      </c>
      <c r="K14">
        <f t="shared" si="6"/>
        <v>1.0668174452825463</v>
      </c>
    </row>
    <row r="15" spans="1:11" x14ac:dyDescent="0.25">
      <c r="C15" s="2">
        <f t="shared" si="0"/>
        <v>64.992307237087687</v>
      </c>
      <c r="D15" s="2">
        <v>12</v>
      </c>
      <c r="E15">
        <f t="shared" si="1"/>
        <v>2.3903330030694163</v>
      </c>
      <c r="F15">
        <f t="shared" si="2"/>
        <v>-3.1666666666666674</v>
      </c>
      <c r="G15">
        <f t="shared" si="3"/>
        <v>1.3540064007726602</v>
      </c>
      <c r="H15" s="2">
        <f t="shared" si="4"/>
        <v>0.68266666666666664</v>
      </c>
      <c r="I15" s="2">
        <f t="shared" si="5"/>
        <v>0.75332307631611695</v>
      </c>
      <c r="J15">
        <f t="shared" si="6"/>
        <v>2.161777777777778</v>
      </c>
      <c r="K15">
        <f t="shared" si="6"/>
        <v>1.0200042671817735</v>
      </c>
    </row>
    <row r="16" spans="1:11" x14ac:dyDescent="0.25">
      <c r="C16" s="2">
        <f t="shared" si="0"/>
        <v>67.260686883200947</v>
      </c>
      <c r="D16" s="2">
        <v>13</v>
      </c>
      <c r="E16">
        <f t="shared" si="1"/>
        <v>2.1787642389924078</v>
      </c>
      <c r="F16">
        <f t="shared" si="2"/>
        <v>-2.8461538461538463</v>
      </c>
      <c r="G16">
        <f t="shared" si="3"/>
        <v>1.2934747477538644</v>
      </c>
      <c r="H16" s="2">
        <f t="shared" si="4"/>
        <v>0.68400000000000005</v>
      </c>
      <c r="I16" s="2">
        <f t="shared" si="5"/>
        <v>0.75634758251093459</v>
      </c>
      <c r="J16">
        <f t="shared" si="6"/>
        <v>1.946769230769231</v>
      </c>
      <c r="K16">
        <f t="shared" si="6"/>
        <v>0.97831649850257629</v>
      </c>
    </row>
    <row r="17" spans="2:12" x14ac:dyDescent="0.25">
      <c r="C17" s="2">
        <f t="shared" si="0"/>
        <v>69.397406291589888</v>
      </c>
      <c r="D17" s="2">
        <v>14</v>
      </c>
      <c r="E17">
        <f t="shared" si="1"/>
        <v>1.9976999275158906</v>
      </c>
      <c r="F17">
        <f t="shared" si="2"/>
        <v>-2.5714285714285716</v>
      </c>
      <c r="G17">
        <f t="shared" si="3"/>
        <v>1.2392393980641052</v>
      </c>
      <c r="H17" s="2">
        <f t="shared" si="4"/>
        <v>0.68533333333333335</v>
      </c>
      <c r="I17" s="2">
        <f t="shared" si="5"/>
        <v>0.75919654172211981</v>
      </c>
      <c r="J17">
        <f t="shared" si="6"/>
        <v>1.7622857142857145</v>
      </c>
      <c r="K17">
        <f t="shared" si="6"/>
        <v>0.94082626537607006</v>
      </c>
    </row>
    <row r="18" spans="2:12" x14ac:dyDescent="0.25">
      <c r="C18" s="2">
        <f t="shared" si="0"/>
        <v>71.414284285428494</v>
      </c>
      <c r="D18" s="2">
        <v>15</v>
      </c>
      <c r="E18">
        <f t="shared" si="1"/>
        <v>1.841045442382232</v>
      </c>
      <c r="F18">
        <f t="shared" si="2"/>
        <v>-2.3333333333333335</v>
      </c>
      <c r="G18">
        <f t="shared" si="3"/>
        <v>1.1902380714238083</v>
      </c>
      <c r="H18" s="2">
        <f t="shared" si="4"/>
        <v>0.68666666666666665</v>
      </c>
      <c r="I18" s="2">
        <f t="shared" si="5"/>
        <v>0.76188571238057134</v>
      </c>
      <c r="J18">
        <f t="shared" si="6"/>
        <v>1.6022222222222222</v>
      </c>
      <c r="K18">
        <f t="shared" si="6"/>
        <v>0.90682538094920562</v>
      </c>
    </row>
    <row r="19" spans="2:12" x14ac:dyDescent="0.25">
      <c r="C19" s="2">
        <f t="shared" si="0"/>
        <v>73.321211119293437</v>
      </c>
      <c r="D19" s="2">
        <v>16</v>
      </c>
      <c r="E19">
        <f t="shared" si="1"/>
        <v>1.704231251702172</v>
      </c>
      <c r="F19">
        <f t="shared" si="2"/>
        <v>-2.125</v>
      </c>
      <c r="G19">
        <f t="shared" si="3"/>
        <v>1.14564392373896</v>
      </c>
      <c r="H19" s="2">
        <f t="shared" si="4"/>
        <v>0.68800000000000006</v>
      </c>
      <c r="I19" s="2">
        <f t="shared" si="5"/>
        <v>0.76442828149239128</v>
      </c>
      <c r="J19">
        <f t="shared" si="6"/>
        <v>1.4620000000000002</v>
      </c>
      <c r="K19">
        <f t="shared" si="6"/>
        <v>0.87576261582597337</v>
      </c>
    </row>
    <row r="20" spans="2:12" x14ac:dyDescent="0.25">
      <c r="C20" s="2">
        <f t="shared" si="0"/>
        <v>75.126559883971794</v>
      </c>
      <c r="D20" s="2">
        <v>17</v>
      </c>
      <c r="E20">
        <f t="shared" si="1"/>
        <v>1.5837642922252093</v>
      </c>
      <c r="F20">
        <f t="shared" si="2"/>
        <v>-1.9411764705882351</v>
      </c>
      <c r="G20">
        <f t="shared" si="3"/>
        <v>1.1048023512348792</v>
      </c>
      <c r="H20" s="2">
        <f t="shared" si="4"/>
        <v>0.68933333333333335</v>
      </c>
      <c r="I20" s="2">
        <f t="shared" si="5"/>
        <v>0.76683541317862902</v>
      </c>
      <c r="J20">
        <f t="shared" si="6"/>
        <v>1.3381176470588234</v>
      </c>
      <c r="K20">
        <f t="shared" si="6"/>
        <v>0.84720156748991948</v>
      </c>
    </row>
    <row r="21" spans="2:12" x14ac:dyDescent="0.25">
      <c r="C21" s="2">
        <f t="shared" si="0"/>
        <v>76.837490849194182</v>
      </c>
      <c r="D21" s="2">
        <v>18</v>
      </c>
      <c r="E21">
        <f t="shared" si="1"/>
        <v>1.4769289052200982</v>
      </c>
      <c r="F21">
        <f t="shared" si="2"/>
        <v>-1.7777777777777781</v>
      </c>
      <c r="G21">
        <f t="shared" si="3"/>
        <v>1.0671873729054748</v>
      </c>
      <c r="H21" s="2">
        <f t="shared" si="4"/>
        <v>0.69066666666666665</v>
      </c>
      <c r="I21" s="2">
        <f t="shared" si="5"/>
        <v>0.7691166544655923</v>
      </c>
      <c r="J21">
        <f t="shared" si="6"/>
        <v>1.227851851851852</v>
      </c>
      <c r="K21">
        <f t="shared" si="6"/>
        <v>0.82079158193698332</v>
      </c>
    </row>
    <row r="22" spans="2:12" x14ac:dyDescent="0.25">
      <c r="C22" s="2">
        <f t="shared" si="0"/>
        <v>78.46018098373213</v>
      </c>
      <c r="D22" s="2">
        <v>19</v>
      </c>
      <c r="E22">
        <f t="shared" si="1"/>
        <v>1.3815822273573826</v>
      </c>
      <c r="F22">
        <f t="shared" si="2"/>
        <v>-1.6315789473684212</v>
      </c>
      <c r="G22">
        <f t="shared" si="3"/>
        <v>1.032370802417528</v>
      </c>
      <c r="H22" s="2">
        <f t="shared" si="4"/>
        <v>0.69200000000000006</v>
      </c>
      <c r="I22" s="2">
        <f t="shared" si="5"/>
        <v>0.77128024131164274</v>
      </c>
      <c r="J22">
        <f t="shared" si="6"/>
        <v>1.1290526315789475</v>
      </c>
      <c r="K22">
        <f t="shared" si="6"/>
        <v>0.79624720161168527</v>
      </c>
    </row>
    <row r="23" spans="2:12" x14ac:dyDescent="0.25">
      <c r="C23" s="2">
        <f t="shared" si="0"/>
        <v>80</v>
      </c>
      <c r="D23" s="2">
        <v>20</v>
      </c>
      <c r="E23">
        <f t="shared" si="1"/>
        <v>1.2960109738904391</v>
      </c>
      <c r="F23">
        <f t="shared" si="2"/>
        <v>-1.5</v>
      </c>
      <c r="G23">
        <f t="shared" si="3"/>
        <v>1</v>
      </c>
      <c r="H23" s="2">
        <f t="shared" si="4"/>
        <v>0.69333333333333336</v>
      </c>
      <c r="I23" s="2">
        <f t="shared" si="5"/>
        <v>0.77333333333333332</v>
      </c>
      <c r="J23">
        <f t="shared" si="6"/>
        <v>1.04</v>
      </c>
      <c r="K23">
        <f t="shared" si="6"/>
        <v>0.77333333333333332</v>
      </c>
    </row>
    <row r="24" spans="2:12" x14ac:dyDescent="0.25">
      <c r="C24" s="2">
        <f t="shared" si="0"/>
        <v>81.461647417665205</v>
      </c>
      <c r="D24" s="2">
        <v>21</v>
      </c>
      <c r="E24">
        <f t="shared" si="1"/>
        <v>1.2188291475305921</v>
      </c>
      <c r="F24">
        <f t="shared" si="2"/>
        <v>-1.3809523809523807</v>
      </c>
      <c r="G24">
        <f t="shared" si="3"/>
        <v>0.96978151687696668</v>
      </c>
      <c r="H24" s="2">
        <f t="shared" si="4"/>
        <v>0.69466666666666665</v>
      </c>
      <c r="I24" s="2">
        <f t="shared" si="5"/>
        <v>0.77528219655688702</v>
      </c>
      <c r="J24">
        <f t="shared" si="6"/>
        <v>0.9593015873015871</v>
      </c>
      <c r="K24">
        <f t="shared" si="6"/>
        <v>0.75185434458464451</v>
      </c>
    </row>
    <row r="25" spans="2:12" x14ac:dyDescent="0.25">
      <c r="C25" s="2">
        <f t="shared" si="0"/>
        <v>82.84926070883192</v>
      </c>
      <c r="D25" s="2">
        <v>22</v>
      </c>
      <c r="E25">
        <f t="shared" si="1"/>
        <v>1.1489036493052496</v>
      </c>
      <c r="F25">
        <f t="shared" si="2"/>
        <v>-1.2727272727272727</v>
      </c>
      <c r="G25">
        <f t="shared" si="3"/>
        <v>0.9414688716912718</v>
      </c>
      <c r="H25" s="2">
        <f t="shared" si="4"/>
        <v>0.69600000000000006</v>
      </c>
      <c r="I25" s="2">
        <f t="shared" si="5"/>
        <v>0.77713234761177585</v>
      </c>
      <c r="J25">
        <f t="shared" si="6"/>
        <v>0.88581818181818184</v>
      </c>
      <c r="K25">
        <f t="shared" si="6"/>
        <v>0.73164591446084781</v>
      </c>
    </row>
    <row r="26" spans="2:12" x14ac:dyDescent="0.25">
      <c r="C26" s="2">
        <f t="shared" si="0"/>
        <v>84.166501650003255</v>
      </c>
      <c r="D26" s="2">
        <v>23</v>
      </c>
      <c r="E26">
        <f t="shared" si="1"/>
        <v>1.0852992979829064</v>
      </c>
      <c r="F26">
        <f t="shared" si="2"/>
        <v>-1.1739130434782608</v>
      </c>
      <c r="G26">
        <f t="shared" si="3"/>
        <v>0.91485327880438316</v>
      </c>
      <c r="H26" s="2">
        <f t="shared" si="4"/>
        <v>0.69733333333333336</v>
      </c>
      <c r="I26" s="2">
        <f t="shared" si="5"/>
        <v>0.77888866886667107</v>
      </c>
      <c r="J26">
        <f t="shared" si="6"/>
        <v>0.81860869565217387</v>
      </c>
      <c r="K26">
        <f t="shared" si="6"/>
        <v>0.71256885253625546</v>
      </c>
    </row>
    <row r="27" spans="2:12" x14ac:dyDescent="0.25">
      <c r="C27" s="2">
        <f t="shared" si="0"/>
        <v>85.41662601625049</v>
      </c>
      <c r="D27" s="2">
        <v>24</v>
      </c>
      <c r="E27">
        <f t="shared" si="1"/>
        <v>1.0272375959780544</v>
      </c>
      <c r="F27">
        <f t="shared" si="2"/>
        <v>-1.0833333333333333</v>
      </c>
      <c r="G27">
        <f t="shared" si="3"/>
        <v>0.88975652100260927</v>
      </c>
      <c r="H27" s="2">
        <f t="shared" si="4"/>
        <v>0.69866666666666666</v>
      </c>
      <c r="I27" s="2">
        <f t="shared" si="5"/>
        <v>0.78055550135500074</v>
      </c>
      <c r="J27">
        <f t="shared" si="6"/>
        <v>0.75688888888888883</v>
      </c>
      <c r="K27">
        <f t="shared" si="6"/>
        <v>0.69450434733507294</v>
      </c>
    </row>
    <row r="28" spans="2:12" x14ac:dyDescent="0.25">
      <c r="B28" s="2"/>
      <c r="C28" s="2">
        <f t="shared" si="0"/>
        <v>86.602540378443862</v>
      </c>
      <c r="D28" s="2">
        <v>25</v>
      </c>
      <c r="E28" s="2">
        <f t="shared" si="1"/>
        <v>0.97406539162997596</v>
      </c>
      <c r="F28" s="2">
        <f t="shared" si="2"/>
        <v>-0.99999999999999978</v>
      </c>
      <c r="G28" s="2">
        <f t="shared" si="3"/>
        <v>0.8660254037844386</v>
      </c>
      <c r="H28" s="2">
        <f t="shared" si="4"/>
        <v>0.70000000000000007</v>
      </c>
      <c r="I28" s="2">
        <f t="shared" si="5"/>
        <v>0.78213672050459182</v>
      </c>
      <c r="J28" s="2">
        <f t="shared" si="6"/>
        <v>0.7</v>
      </c>
      <c r="K28" s="2">
        <f t="shared" si="6"/>
        <v>0.67735026918962571</v>
      </c>
      <c r="L28" s="2"/>
    </row>
    <row r="29" spans="2:12" x14ac:dyDescent="0.25">
      <c r="C29" s="2">
        <f t="shared" si="0"/>
        <v>87.726848797845236</v>
      </c>
      <c r="D29" s="2">
        <v>26</v>
      </c>
      <c r="E29">
        <f t="shared" si="1"/>
        <v>0.92523077245936625</v>
      </c>
      <c r="F29">
        <f t="shared" si="2"/>
        <v>-0.92307692307692291</v>
      </c>
      <c r="G29">
        <f t="shared" si="3"/>
        <v>0.84352739228697338</v>
      </c>
      <c r="H29" s="2">
        <f t="shared" si="4"/>
        <v>0.70133333333333336</v>
      </c>
      <c r="I29" s="2">
        <f t="shared" si="5"/>
        <v>0.78363579839712694</v>
      </c>
      <c r="J29">
        <f t="shared" si="6"/>
        <v>0.64738461538461534</v>
      </c>
      <c r="K29">
        <f t="shared" si="6"/>
        <v>0.66101826152464893</v>
      </c>
    </row>
    <row r="30" spans="2:12" x14ac:dyDescent="0.25">
      <c r="C30" s="2">
        <f t="shared" si="0"/>
        <v>88.791891521692449</v>
      </c>
      <c r="D30" s="2">
        <v>27</v>
      </c>
      <c r="E30">
        <f t="shared" si="1"/>
        <v>0.88026431378201708</v>
      </c>
      <c r="F30">
        <f t="shared" si="2"/>
        <v>-0.85185185185185164</v>
      </c>
      <c r="G30">
        <f t="shared" si="3"/>
        <v>0.82214714371937447</v>
      </c>
      <c r="H30" s="2">
        <f t="shared" si="4"/>
        <v>0.70266666666666666</v>
      </c>
      <c r="I30" s="2">
        <f t="shared" si="5"/>
        <v>0.78505585536225653</v>
      </c>
      <c r="J30">
        <f t="shared" si="6"/>
        <v>0.59856790123456771</v>
      </c>
      <c r="K30">
        <f t="shared" si="6"/>
        <v>0.64543142914624962</v>
      </c>
    </row>
    <row r="31" spans="2:12" x14ac:dyDescent="0.25">
      <c r="C31" s="2">
        <f t="shared" si="0"/>
        <v>89.799777282574595</v>
      </c>
      <c r="D31" s="2">
        <v>28</v>
      </c>
      <c r="E31">
        <f t="shared" si="1"/>
        <v>0.83876434295743652</v>
      </c>
      <c r="F31">
        <f t="shared" si="2"/>
        <v>-0.78571428571428581</v>
      </c>
      <c r="G31">
        <f t="shared" si="3"/>
        <v>0.80178372573727319</v>
      </c>
      <c r="H31" s="2">
        <f t="shared" si="4"/>
        <v>0.70400000000000007</v>
      </c>
      <c r="I31" s="2">
        <f t="shared" si="5"/>
        <v>0.78639970304343276</v>
      </c>
      <c r="J31">
        <f t="shared" si="6"/>
        <v>0.55314285714285727</v>
      </c>
      <c r="K31">
        <f t="shared" si="6"/>
        <v>0.63052248382484877</v>
      </c>
    </row>
    <row r="32" spans="2:12" x14ac:dyDescent="0.25">
      <c r="C32" s="2">
        <f t="shared" si="0"/>
        <v>90.752410436307414</v>
      </c>
      <c r="D32" s="2">
        <v>29</v>
      </c>
      <c r="E32">
        <f t="shared" si="1"/>
        <v>0.8003852491235639</v>
      </c>
      <c r="F32">
        <f t="shared" si="2"/>
        <v>-0.72413793103448265</v>
      </c>
      <c r="G32">
        <f t="shared" si="3"/>
        <v>0.78234836583023637</v>
      </c>
      <c r="H32" s="2">
        <f t="shared" si="4"/>
        <v>0.70533333333333337</v>
      </c>
      <c r="I32" s="2">
        <f t="shared" si="5"/>
        <v>0.78766988058174325</v>
      </c>
      <c r="J32">
        <f t="shared" si="6"/>
        <v>0.51075862068965516</v>
      </c>
      <c r="K32">
        <f t="shared" si="6"/>
        <v>0.61623224388682429</v>
      </c>
    </row>
    <row r="33" spans="3:16" x14ac:dyDescent="0.25">
      <c r="C33" s="2">
        <f t="shared" si="0"/>
        <v>91.651513899116793</v>
      </c>
      <c r="D33" s="2">
        <v>30</v>
      </c>
      <c r="E33">
        <f t="shared" si="1"/>
        <v>0.76482812696488534</v>
      </c>
      <c r="F33">
        <f t="shared" si="2"/>
        <v>-0.66666666666666652</v>
      </c>
      <c r="G33">
        <f t="shared" si="3"/>
        <v>0.76376261582597327</v>
      </c>
      <c r="H33" s="2">
        <f t="shared" si="4"/>
        <v>0.70666666666666667</v>
      </c>
      <c r="I33" s="2">
        <f t="shared" si="5"/>
        <v>0.78886868519882236</v>
      </c>
      <c r="J33">
        <f t="shared" si="6"/>
        <v>0.47111111111111098</v>
      </c>
      <c r="K33">
        <f t="shared" si="6"/>
        <v>0.60250841055064885</v>
      </c>
    </row>
    <row r="34" spans="3:16" x14ac:dyDescent="0.25">
      <c r="C34" s="2">
        <f t="shared" si="0"/>
        <v>92.498648638777425</v>
      </c>
      <c r="D34" s="2">
        <v>31</v>
      </c>
      <c r="E34">
        <f t="shared" si="1"/>
        <v>0.73183322665273232</v>
      </c>
      <c r="F34">
        <f t="shared" si="2"/>
        <v>-0.61290322580645173</v>
      </c>
      <c r="G34">
        <f t="shared" si="3"/>
        <v>0.74595684386110828</v>
      </c>
      <c r="H34" s="2">
        <f t="shared" si="4"/>
        <v>0.70800000000000007</v>
      </c>
      <c r="I34" s="2">
        <f t="shared" si="5"/>
        <v>0.78999819818503658</v>
      </c>
      <c r="J34">
        <f t="shared" si="6"/>
        <v>0.43393548387096786</v>
      </c>
      <c r="K34">
        <f t="shared" si="6"/>
        <v>0.58930456257407215</v>
      </c>
    </row>
    <row r="35" spans="3:16" x14ac:dyDescent="0.25">
      <c r="C35" s="2">
        <f t="shared" si="0"/>
        <v>93.295230317524812</v>
      </c>
      <c r="D35" s="2">
        <v>32</v>
      </c>
      <c r="E35">
        <f t="shared" si="1"/>
        <v>0.70117381405904411</v>
      </c>
      <c r="F35">
        <f t="shared" si="2"/>
        <v>-0.5625</v>
      </c>
      <c r="G35">
        <f t="shared" si="3"/>
        <v>0.72886898685566259</v>
      </c>
      <c r="H35" s="2">
        <f t="shared" si="4"/>
        <v>0.70933333333333337</v>
      </c>
      <c r="I35" s="2">
        <f t="shared" si="5"/>
        <v>0.79106030709003317</v>
      </c>
      <c r="J35">
        <f t="shared" si="6"/>
        <v>0.39900000000000002</v>
      </c>
      <c r="K35">
        <f t="shared" si="6"/>
        <v>0.57657932457044181</v>
      </c>
    </row>
    <row r="36" spans="3:16" x14ac:dyDescent="0.25">
      <c r="C36" s="2">
        <f t="shared" ref="C36:C67" si="7">((50-D36/2)*8*D36)^0.5</f>
        <v>94.042543564069973</v>
      </c>
      <c r="D36" s="2">
        <v>33</v>
      </c>
      <c r="E36">
        <f t="shared" ref="E36:E67" si="8">((F36*H36)^2+(G36*I36)^2)^0.5</f>
        <v>0.67265114132876347</v>
      </c>
      <c r="F36">
        <f t="shared" ref="F36:F67" si="9">0.5-(C36/D36)^2/8</f>
        <v>-0.51515151515151514</v>
      </c>
      <c r="G36">
        <f t="shared" ref="G36:G67" si="10">C36/4/D36</f>
        <v>0.712443511849015</v>
      </c>
      <c r="H36" s="2">
        <f t="shared" ref="H36:H67" si="11">($B$11+$B$12*D36)/$B$13</f>
        <v>0.71066666666666667</v>
      </c>
      <c r="I36" s="2">
        <f t="shared" ref="I36:I67" si="12">($B$11+$B$12*C36)/$B$13</f>
        <v>0.79205672475209321</v>
      </c>
      <c r="J36">
        <f t="shared" si="6"/>
        <v>0.36610101010101009</v>
      </c>
      <c r="K36">
        <f t="shared" si="6"/>
        <v>0.56429567456600993</v>
      </c>
    </row>
    <row r="37" spans="3:16" x14ac:dyDescent="0.25">
      <c r="C37" s="2">
        <f t="shared" si="7"/>
        <v>94.741754258616083</v>
      </c>
      <c r="D37" s="2">
        <v>34</v>
      </c>
      <c r="E37">
        <f t="shared" si="8"/>
        <v>0.64609029848851185</v>
      </c>
      <c r="F37">
        <f t="shared" si="9"/>
        <v>-0.47058823529411753</v>
      </c>
      <c r="G37">
        <f t="shared" si="10"/>
        <v>0.69663054601923591</v>
      </c>
      <c r="H37" s="2">
        <f t="shared" si="11"/>
        <v>0.71200000000000008</v>
      </c>
      <c r="I37" s="2">
        <f t="shared" si="12"/>
        <v>0.79298900567815478</v>
      </c>
      <c r="J37">
        <f t="shared" si="6"/>
        <v>0.33505882352941174</v>
      </c>
      <c r="K37">
        <f t="shared" si="6"/>
        <v>0.55242036401282391</v>
      </c>
    </row>
    <row r="38" spans="3:16" x14ac:dyDescent="0.25">
      <c r="C38" s="2">
        <f t="shared" si="7"/>
        <v>95.393920141694565</v>
      </c>
      <c r="D38" s="2">
        <v>35</v>
      </c>
      <c r="E38">
        <f t="shared" si="8"/>
        <v>0.62133676923004177</v>
      </c>
      <c r="F38">
        <f t="shared" si="9"/>
        <v>-0.42857142857142849</v>
      </c>
      <c r="G38">
        <f t="shared" si="10"/>
        <v>0.68138514386924687</v>
      </c>
      <c r="H38" s="2">
        <f t="shared" si="11"/>
        <v>0.71333333333333337</v>
      </c>
      <c r="I38" s="2">
        <f t="shared" si="12"/>
        <v>0.79385856018892609</v>
      </c>
      <c r="J38">
        <f t="shared" si="6"/>
        <v>0.30571428571428566</v>
      </c>
      <c r="K38">
        <f t="shared" si="6"/>
        <v>0.54092342924616454</v>
      </c>
    </row>
    <row r="39" spans="3:16" x14ac:dyDescent="0.25">
      <c r="C39" s="2">
        <f t="shared" si="7"/>
        <v>96</v>
      </c>
      <c r="D39" s="2">
        <v>36</v>
      </c>
      <c r="E39">
        <f t="shared" si="8"/>
        <v>0.59825355337761565</v>
      </c>
      <c r="F39">
        <f t="shared" si="9"/>
        <v>-0.38888888888888884</v>
      </c>
      <c r="G39">
        <f t="shared" si="10"/>
        <v>0.66666666666666663</v>
      </c>
      <c r="H39" s="2">
        <f t="shared" si="11"/>
        <v>0.71466666666666667</v>
      </c>
      <c r="I39" s="2">
        <f t="shared" si="12"/>
        <v>0.79466666666666663</v>
      </c>
      <c r="J39">
        <f t="shared" si="6"/>
        <v>0.27792592592592591</v>
      </c>
      <c r="K39">
        <f t="shared" si="6"/>
        <v>0.52977777777777768</v>
      </c>
    </row>
    <row r="40" spans="3:16" x14ac:dyDescent="0.25">
      <c r="C40" s="2">
        <f t="shared" si="7"/>
        <v>96.56086163658648</v>
      </c>
      <c r="D40" s="2">
        <v>37</v>
      </c>
      <c r="E40">
        <f t="shared" si="8"/>
        <v>0.57671874837115622</v>
      </c>
      <c r="F40">
        <f t="shared" si="9"/>
        <v>-0.3513513513513512</v>
      </c>
      <c r="G40">
        <f t="shared" si="10"/>
        <v>0.65243825430126001</v>
      </c>
      <c r="H40" s="2">
        <f t="shared" si="11"/>
        <v>0.71600000000000008</v>
      </c>
      <c r="I40" s="2">
        <f t="shared" si="12"/>
        <v>0.7954144821821153</v>
      </c>
      <c r="J40">
        <f t="shared" si="6"/>
        <v>0.25156756756756748</v>
      </c>
      <c r="K40">
        <f t="shared" si="6"/>
        <v>0.51895883620084005</v>
      </c>
    </row>
    <row r="41" spans="3:16" x14ac:dyDescent="0.25">
      <c r="C41" s="2">
        <f t="shared" si="7"/>
        <v>97.077288796092773</v>
      </c>
      <c r="D41" s="2">
        <v>38</v>
      </c>
      <c r="E41">
        <f t="shared" si="8"/>
        <v>0.55662350488798173</v>
      </c>
      <c r="F41">
        <f t="shared" si="9"/>
        <v>-0.31578947368421051</v>
      </c>
      <c r="G41">
        <f t="shared" si="10"/>
        <v>0.63866637365850509</v>
      </c>
      <c r="H41" s="2">
        <f t="shared" si="11"/>
        <v>0.71733333333333338</v>
      </c>
      <c r="I41" s="2">
        <f t="shared" si="12"/>
        <v>0.79610305172812368</v>
      </c>
      <c r="J41">
        <f t="shared" si="6"/>
        <v>0.22652631578947369</v>
      </c>
      <c r="K41">
        <f t="shared" si="6"/>
        <v>0.5084442491056701</v>
      </c>
    </row>
    <row r="42" spans="3:16" x14ac:dyDescent="0.25">
      <c r="C42" s="2">
        <f t="shared" si="7"/>
        <v>97.549987186057592</v>
      </c>
      <c r="D42" s="2">
        <v>39</v>
      </c>
      <c r="E42">
        <f t="shared" si="8"/>
        <v>0.53787028929062408</v>
      </c>
      <c r="F42">
        <f t="shared" si="9"/>
        <v>-0.28205128205128194</v>
      </c>
      <c r="G42">
        <f t="shared" si="10"/>
        <v>0.62532043067985632</v>
      </c>
      <c r="H42" s="2">
        <f t="shared" si="11"/>
        <v>0.71866666666666668</v>
      </c>
      <c r="I42" s="2">
        <f t="shared" si="12"/>
        <v>0.79673331624807675</v>
      </c>
      <c r="J42">
        <f t="shared" si="6"/>
        <v>0.20270085470085461</v>
      </c>
      <c r="K42">
        <f t="shared" si="6"/>
        <v>0.49821362045323753</v>
      </c>
    </row>
    <row r="43" spans="3:16" x14ac:dyDescent="0.25">
      <c r="C43" s="2">
        <f t="shared" si="7"/>
        <v>97.979589711327122</v>
      </c>
      <c r="D43" s="2">
        <v>40</v>
      </c>
      <c r="E43">
        <f t="shared" si="8"/>
        <v>0.52037139923412856</v>
      </c>
      <c r="F43">
        <f t="shared" si="9"/>
        <v>-0.24999999999999989</v>
      </c>
      <c r="G43">
        <f t="shared" si="10"/>
        <v>0.61237243569579447</v>
      </c>
      <c r="H43" s="2">
        <f t="shared" si="11"/>
        <v>0.72000000000000008</v>
      </c>
      <c r="I43" s="2">
        <f t="shared" si="12"/>
        <v>0.79730611961510289</v>
      </c>
      <c r="J43">
        <f t="shared" si="6"/>
        <v>0.17999999999999994</v>
      </c>
      <c r="K43">
        <f t="shared" si="6"/>
        <v>0.48824829046386303</v>
      </c>
    </row>
    <row r="44" spans="3:16" x14ac:dyDescent="0.25">
      <c r="C44" s="2">
        <f t="shared" si="7"/>
        <v>98.366661018863496</v>
      </c>
      <c r="D44" s="2">
        <v>41</v>
      </c>
      <c r="E44">
        <f t="shared" si="8"/>
        <v>0.50404768944818534</v>
      </c>
      <c r="F44">
        <f t="shared" si="9"/>
        <v>-0.21951219512195119</v>
      </c>
      <c r="G44">
        <f t="shared" si="10"/>
        <v>0.59979671352965547</v>
      </c>
      <c r="H44" s="2">
        <f t="shared" si="11"/>
        <v>0.72133333333333338</v>
      </c>
      <c r="I44" s="2">
        <f t="shared" si="12"/>
        <v>0.79782221469181802</v>
      </c>
      <c r="J44">
        <f t="shared" si="6"/>
        <v>0.15834146341463415</v>
      </c>
      <c r="K44">
        <f t="shared" si="6"/>
        <v>0.47853114235310368</v>
      </c>
    </row>
    <row r="45" spans="3:16" x14ac:dyDescent="0.25">
      <c r="C45" s="2">
        <f t="shared" si="7"/>
        <v>98.711701434024533</v>
      </c>
      <c r="D45" s="2">
        <v>42</v>
      </c>
      <c r="E45">
        <f t="shared" si="8"/>
        <v>0.48882747312992963</v>
      </c>
      <c r="F45">
        <f t="shared" si="9"/>
        <v>-0.19047619047619069</v>
      </c>
      <c r="G45">
        <f t="shared" si="10"/>
        <v>0.58756965139300321</v>
      </c>
      <c r="H45" s="2">
        <f t="shared" si="11"/>
        <v>0.72266666666666668</v>
      </c>
      <c r="I45" s="2">
        <f t="shared" si="12"/>
        <v>0.79828226857869933</v>
      </c>
      <c r="J45">
        <f t="shared" si="6"/>
        <v>0.1376507936507938</v>
      </c>
      <c r="K45">
        <f t="shared" si="6"/>
        <v>0.4690464342620021</v>
      </c>
      <c r="P45" s="10"/>
    </row>
    <row r="46" spans="3:16" x14ac:dyDescent="0.25">
      <c r="C46" s="2">
        <f t="shared" si="7"/>
        <v>99.015150355892501</v>
      </c>
      <c r="D46" s="2">
        <v>43</v>
      </c>
      <c r="E46">
        <f t="shared" si="8"/>
        <v>0.4746455710625237</v>
      </c>
      <c r="F46">
        <f t="shared" si="9"/>
        <v>-0.16279069767441856</v>
      </c>
      <c r="G46">
        <f t="shared" si="10"/>
        <v>0.57566947881332853</v>
      </c>
      <c r="H46" s="2">
        <f t="shared" si="11"/>
        <v>0.72400000000000009</v>
      </c>
      <c r="I46" s="2">
        <f t="shared" si="12"/>
        <v>0.79868686714118997</v>
      </c>
      <c r="J46">
        <f t="shared" si="6"/>
        <v>0.11786046511627905</v>
      </c>
      <c r="K46">
        <f t="shared" si="6"/>
        <v>0.45977965254221898</v>
      </c>
    </row>
    <row r="47" spans="3:16" x14ac:dyDescent="0.25">
      <c r="C47" s="2">
        <f t="shared" si="7"/>
        <v>99.277389167926856</v>
      </c>
      <c r="D47" s="2">
        <v>44</v>
      </c>
      <c r="E47">
        <f t="shared" si="8"/>
        <v>0.46144248590024223</v>
      </c>
      <c r="F47">
        <f t="shared" si="9"/>
        <v>-0.13636363636363635</v>
      </c>
      <c r="G47">
        <f t="shared" si="10"/>
        <v>0.56407607481776623</v>
      </c>
      <c r="H47" s="2">
        <f t="shared" si="11"/>
        <v>0.72533333333333339</v>
      </c>
      <c r="I47" s="2">
        <f t="shared" si="12"/>
        <v>0.79903651889056915</v>
      </c>
      <c r="J47">
        <f t="shared" si="6"/>
        <v>9.8909090909090905E-2</v>
      </c>
      <c r="K47">
        <f t="shared" si="6"/>
        <v>0.45071738321184418</v>
      </c>
    </row>
    <row r="48" spans="3:16" x14ac:dyDescent="0.25">
      <c r="C48" s="2">
        <f t="shared" si="7"/>
        <v>99.498743710661998</v>
      </c>
      <c r="D48" s="2">
        <v>45</v>
      </c>
      <c r="E48">
        <f t="shared" si="8"/>
        <v>0.44916368332292517</v>
      </c>
      <c r="F48">
        <f t="shared" si="9"/>
        <v>-0.11111111111111127</v>
      </c>
      <c r="G48">
        <f t="shared" si="10"/>
        <v>0.55277079839256671</v>
      </c>
      <c r="H48" s="2">
        <f t="shared" si="11"/>
        <v>0.72666666666666668</v>
      </c>
      <c r="I48" s="2">
        <f t="shared" si="12"/>
        <v>0.79933165828088271</v>
      </c>
      <c r="J48">
        <f t="shared" si="6"/>
        <v>8.0740740740740863E-2</v>
      </c>
      <c r="K48">
        <f t="shared" si="6"/>
        <v>0.44184719892837782</v>
      </c>
    </row>
    <row r="49" spans="3:11" x14ac:dyDescent="0.25">
      <c r="C49" s="2">
        <f t="shared" si="7"/>
        <v>99.679486355016891</v>
      </c>
      <c r="D49" s="2">
        <v>46</v>
      </c>
      <c r="E49">
        <f t="shared" si="8"/>
        <v>0.43775896517996538</v>
      </c>
      <c r="F49">
        <f t="shared" si="9"/>
        <v>-8.6956521739130377E-2</v>
      </c>
      <c r="G49">
        <f t="shared" si="10"/>
        <v>0.5417363388859614</v>
      </c>
      <c r="H49" s="2">
        <f t="shared" si="11"/>
        <v>0.72800000000000009</v>
      </c>
      <c r="I49" s="2">
        <f t="shared" si="12"/>
        <v>0.79957264847335585</v>
      </c>
      <c r="J49">
        <f t="shared" si="6"/>
        <v>6.3304347826086918E-2</v>
      </c>
      <c r="K49">
        <f t="shared" si="6"/>
        <v>0.43315755925730759</v>
      </c>
    </row>
    <row r="50" spans="3:11" x14ac:dyDescent="0.25">
      <c r="C50" s="2">
        <f t="shared" si="7"/>
        <v>99.819837707742238</v>
      </c>
      <c r="D50" s="2">
        <v>47</v>
      </c>
      <c r="E50">
        <f t="shared" si="8"/>
        <v>0.42718192248224429</v>
      </c>
      <c r="F50">
        <f t="shared" si="9"/>
        <v>-6.3829787234042534E-2</v>
      </c>
      <c r="G50">
        <f t="shared" si="10"/>
        <v>0.5309565835518204</v>
      </c>
      <c r="H50" s="2">
        <f t="shared" si="11"/>
        <v>0.72933333333333339</v>
      </c>
      <c r="I50" s="2">
        <f t="shared" si="12"/>
        <v>0.79975978361032307</v>
      </c>
      <c r="J50">
        <f t="shared" si="6"/>
        <v>4.6553191489361691E-2</v>
      </c>
      <c r="K50">
        <f t="shared" si="6"/>
        <v>0.42463772236788033</v>
      </c>
    </row>
    <row r="51" spans="3:11" x14ac:dyDescent="0.25">
      <c r="C51" s="2">
        <f t="shared" si="7"/>
        <v>99.919967974374373</v>
      </c>
      <c r="D51" s="2">
        <v>48</v>
      </c>
      <c r="E51">
        <f t="shared" si="8"/>
        <v>0.41738945828673768</v>
      </c>
      <c r="F51">
        <f t="shared" si="9"/>
        <v>-4.166666666666663E-2</v>
      </c>
      <c r="G51">
        <f t="shared" si="10"/>
        <v>0.52041649986653316</v>
      </c>
      <c r="H51" s="2">
        <f t="shared" si="11"/>
        <v>0.73066666666666669</v>
      </c>
      <c r="I51" s="2">
        <f t="shared" si="12"/>
        <v>0.79989329063249925</v>
      </c>
      <c r="J51">
        <f t="shared" si="6"/>
        <v>3.044444444444442E-2</v>
      </c>
      <c r="K51">
        <f t="shared" si="6"/>
        <v>0.41627766657768883</v>
      </c>
    </row>
    <row r="52" spans="3:11" x14ac:dyDescent="0.25">
      <c r="C52" s="2">
        <f t="shared" si="7"/>
        <v>99.979997999599902</v>
      </c>
      <c r="D52" s="2">
        <v>49</v>
      </c>
      <c r="E52">
        <f t="shared" si="8"/>
        <v>0.40834137225178485</v>
      </c>
      <c r="F52">
        <f t="shared" si="9"/>
        <v>-2.0408163265306034E-2</v>
      </c>
      <c r="G52">
        <f t="shared" si="10"/>
        <v>0.51010203061020354</v>
      </c>
      <c r="H52" s="2">
        <f t="shared" si="11"/>
        <v>0.7320000000000001</v>
      </c>
      <c r="I52" s="2">
        <f t="shared" si="12"/>
        <v>0.79997333066613319</v>
      </c>
      <c r="J52">
        <f t="shared" si="6"/>
        <v>1.4938775510204019E-2</v>
      </c>
      <c r="K52">
        <f t="shared" si="6"/>
        <v>0.40806802040680235</v>
      </c>
    </row>
    <row r="53" spans="3:11" x14ac:dyDescent="0.25">
      <c r="C53" s="2">
        <f t="shared" si="7"/>
        <v>100</v>
      </c>
      <c r="D53" s="2">
        <v>50</v>
      </c>
      <c r="E53">
        <f t="shared" si="8"/>
        <v>0.39999999999999997</v>
      </c>
      <c r="F53">
        <f t="shared" si="9"/>
        <v>0</v>
      </c>
      <c r="G53">
        <f t="shared" si="10"/>
        <v>0.5</v>
      </c>
      <c r="H53" s="2">
        <f t="shared" si="11"/>
        <v>0.73333333333333339</v>
      </c>
      <c r="I53" s="2">
        <f t="shared" si="12"/>
        <v>0.79999999999999993</v>
      </c>
      <c r="J53">
        <f t="shared" si="6"/>
        <v>0</v>
      </c>
      <c r="K53">
        <f t="shared" si="6"/>
        <v>0.39999999999999997</v>
      </c>
    </row>
    <row r="54" spans="3:11" x14ac:dyDescent="0.25">
      <c r="C54" s="2">
        <f t="shared" si="7"/>
        <v>99.979997999599902</v>
      </c>
      <c r="D54" s="2">
        <v>51</v>
      </c>
      <c r="E54">
        <f t="shared" si="8"/>
        <v>0.39232990147507141</v>
      </c>
      <c r="F54">
        <f t="shared" si="9"/>
        <v>1.9607843137254832E-2</v>
      </c>
      <c r="G54">
        <f t="shared" si="10"/>
        <v>0.49009802940980346</v>
      </c>
      <c r="H54" s="2">
        <f t="shared" si="11"/>
        <v>0.73466666666666669</v>
      </c>
      <c r="I54" s="2">
        <f t="shared" si="12"/>
        <v>0.79997333066613319</v>
      </c>
      <c r="J54">
        <f t="shared" si="6"/>
        <v>1.4405228758169884E-2</v>
      </c>
      <c r="K54">
        <f t="shared" si="6"/>
        <v>0.39206535293986899</v>
      </c>
    </row>
    <row r="55" spans="3:11" x14ac:dyDescent="0.25">
      <c r="C55" s="2">
        <f t="shared" si="7"/>
        <v>99.919967974374373</v>
      </c>
      <c r="D55" s="2">
        <v>52</v>
      </c>
      <c r="E55">
        <f t="shared" si="8"/>
        <v>0.38529759327303342</v>
      </c>
      <c r="F55">
        <f t="shared" si="9"/>
        <v>3.8461538461538436E-2</v>
      </c>
      <c r="G55">
        <f t="shared" si="10"/>
        <v>0.48038446141526142</v>
      </c>
      <c r="H55" s="2">
        <f t="shared" si="11"/>
        <v>0.7360000000000001</v>
      </c>
      <c r="I55" s="2">
        <f t="shared" si="12"/>
        <v>0.79989329063249925</v>
      </c>
      <c r="J55">
        <f t="shared" si="6"/>
        <v>2.8307692307692294E-2</v>
      </c>
      <c r="K55">
        <f t="shared" si="6"/>
        <v>0.38425630761017432</v>
      </c>
    </row>
    <row r="56" spans="3:11" x14ac:dyDescent="0.25">
      <c r="C56" s="2">
        <f t="shared" si="7"/>
        <v>99.819837707742238</v>
      </c>
      <c r="D56" s="2">
        <v>53</v>
      </c>
      <c r="E56">
        <f t="shared" si="8"/>
        <v>0.37887132051606914</v>
      </c>
      <c r="F56">
        <f t="shared" si="9"/>
        <v>5.6603773584905648E-2</v>
      </c>
      <c r="G56">
        <f t="shared" si="10"/>
        <v>0.47084829107425585</v>
      </c>
      <c r="H56" s="2">
        <f t="shared" si="11"/>
        <v>0.7373333333333334</v>
      </c>
      <c r="I56" s="2">
        <f t="shared" si="12"/>
        <v>0.79975978361032307</v>
      </c>
      <c r="J56">
        <f t="shared" si="6"/>
        <v>4.1735849056603769E-2</v>
      </c>
      <c r="K56">
        <f t="shared" si="6"/>
        <v>0.37656552738283727</v>
      </c>
    </row>
    <row r="57" spans="3:11" x14ac:dyDescent="0.25">
      <c r="C57" s="2">
        <f t="shared" si="7"/>
        <v>99.679486355016891</v>
      </c>
      <c r="D57" s="2">
        <v>54</v>
      </c>
      <c r="E57">
        <f t="shared" si="8"/>
        <v>0.37302086426081499</v>
      </c>
      <c r="F57">
        <f t="shared" si="9"/>
        <v>7.4074074074074125E-2</v>
      </c>
      <c r="G57">
        <f t="shared" si="10"/>
        <v>0.46147910349544857</v>
      </c>
      <c r="H57" s="2">
        <f t="shared" si="11"/>
        <v>0.73866666666666669</v>
      </c>
      <c r="I57" s="2">
        <f t="shared" si="12"/>
        <v>0.79957264847335585</v>
      </c>
      <c r="J57">
        <f t="shared" si="6"/>
        <v>5.4716049382716091E-2</v>
      </c>
      <c r="K57">
        <f t="shared" si="6"/>
        <v>0.36898606899696573</v>
      </c>
    </row>
    <row r="58" spans="3:11" x14ac:dyDescent="0.25">
      <c r="C58" s="2">
        <f t="shared" si="7"/>
        <v>99.498743710661998</v>
      </c>
      <c r="D58" s="2">
        <v>55</v>
      </c>
      <c r="E58">
        <f t="shared" si="8"/>
        <v>0.36771738073299348</v>
      </c>
      <c r="F58">
        <f t="shared" si="9"/>
        <v>9.0909090909090884E-2</v>
      </c>
      <c r="G58">
        <f t="shared" si="10"/>
        <v>0.45226701686664544</v>
      </c>
      <c r="H58" s="2">
        <f t="shared" si="11"/>
        <v>0.7400000000000001</v>
      </c>
      <c r="I58" s="2">
        <f t="shared" si="12"/>
        <v>0.79933165828088271</v>
      </c>
      <c r="J58">
        <f t="shared" si="6"/>
        <v>6.7272727272727262E-2</v>
      </c>
      <c r="K58">
        <f t="shared" si="6"/>
        <v>0.36151134457776363</v>
      </c>
    </row>
    <row r="59" spans="3:11" x14ac:dyDescent="0.25">
      <c r="C59" s="2">
        <f t="shared" si="7"/>
        <v>99.277389167926856</v>
      </c>
      <c r="D59" s="2">
        <v>56</v>
      </c>
      <c r="E59">
        <f t="shared" si="8"/>
        <v>0.3629332688919803</v>
      </c>
      <c r="F59">
        <f t="shared" si="9"/>
        <v>0.10714285714285715</v>
      </c>
      <c r="G59">
        <f t="shared" si="10"/>
        <v>0.44320263021395917</v>
      </c>
      <c r="H59" s="2">
        <f t="shared" si="11"/>
        <v>0.7413333333333334</v>
      </c>
      <c r="I59" s="2">
        <f t="shared" si="12"/>
        <v>0.79903651889056915</v>
      </c>
      <c r="J59">
        <f t="shared" si="6"/>
        <v>7.9428571428571446E-2</v>
      </c>
      <c r="K59">
        <f t="shared" si="6"/>
        <v>0.35413508680930611</v>
      </c>
    </row>
    <row r="60" spans="3:11" x14ac:dyDescent="0.25">
      <c r="C60" s="2">
        <f t="shared" si="7"/>
        <v>99.015150355892501</v>
      </c>
      <c r="D60" s="2">
        <v>57</v>
      </c>
      <c r="E60">
        <f t="shared" si="8"/>
        <v>0.35864206298479739</v>
      </c>
      <c r="F60">
        <f t="shared" si="9"/>
        <v>0.12280701754385975</v>
      </c>
      <c r="G60">
        <f t="shared" si="10"/>
        <v>0.43427697524514253</v>
      </c>
      <c r="H60" s="2">
        <f t="shared" si="11"/>
        <v>0.7426666666666667</v>
      </c>
      <c r="I60" s="2">
        <f t="shared" si="12"/>
        <v>0.79868686714118997</v>
      </c>
      <c r="J60">
        <f t="shared" si="6"/>
        <v>9.1204678362573177E-2</v>
      </c>
      <c r="K60">
        <f t="shared" si="6"/>
        <v>0.34685131683009501</v>
      </c>
    </row>
    <row r="61" spans="3:11" x14ac:dyDescent="0.25">
      <c r="C61" s="2">
        <f t="shared" si="7"/>
        <v>98.711701434024533</v>
      </c>
      <c r="D61" s="2">
        <v>58</v>
      </c>
      <c r="E61">
        <f t="shared" si="8"/>
        <v>0.35481834687680902</v>
      </c>
      <c r="F61">
        <f t="shared" si="9"/>
        <v>0.13793103448275856</v>
      </c>
      <c r="G61">
        <f t="shared" si="10"/>
        <v>0.42548147169838163</v>
      </c>
      <c r="H61" s="2">
        <f t="shared" si="11"/>
        <v>0.74400000000000011</v>
      </c>
      <c r="I61" s="2">
        <f t="shared" si="12"/>
        <v>0.79828226857869933</v>
      </c>
      <c r="J61">
        <f t="shared" si="6"/>
        <v>0.10262068965517239</v>
      </c>
      <c r="K61">
        <f t="shared" si="6"/>
        <v>0.33965431446558775</v>
      </c>
    </row>
    <row r="62" spans="3:11" x14ac:dyDescent="0.25">
      <c r="C62" s="2">
        <f t="shared" si="7"/>
        <v>98.366661018863496</v>
      </c>
      <c r="D62" s="2">
        <v>59</v>
      </c>
      <c r="E62">
        <f t="shared" si="8"/>
        <v>0.35143768706887563</v>
      </c>
      <c r="F62">
        <f t="shared" si="9"/>
        <v>0.15254237288135597</v>
      </c>
      <c r="G62">
        <f t="shared" si="10"/>
        <v>0.41680788567315041</v>
      </c>
      <c r="H62" s="2">
        <f t="shared" si="11"/>
        <v>0.7453333333333334</v>
      </c>
      <c r="I62" s="2">
        <f t="shared" si="12"/>
        <v>0.79782221469181802</v>
      </c>
      <c r="J62">
        <f t="shared" si="6"/>
        <v>0.11369491525423733</v>
      </c>
      <c r="K62">
        <f t="shared" si="6"/>
        <v>0.33253859044876694</v>
      </c>
    </row>
    <row r="63" spans="3:11" x14ac:dyDescent="0.25">
      <c r="C63" s="2">
        <f t="shared" si="7"/>
        <v>97.979589711327122</v>
      </c>
      <c r="D63" s="2">
        <v>60</v>
      </c>
      <c r="E63">
        <f t="shared" si="8"/>
        <v>0.3484765814451552</v>
      </c>
      <c r="F63">
        <f t="shared" si="9"/>
        <v>0.16666666666666669</v>
      </c>
      <c r="G63">
        <f t="shared" si="10"/>
        <v>0.40824829046386302</v>
      </c>
      <c r="H63" s="2">
        <f t="shared" si="11"/>
        <v>0.7466666666666667</v>
      </c>
      <c r="I63" s="2">
        <f t="shared" si="12"/>
        <v>0.79730611961510289</v>
      </c>
      <c r="J63">
        <f t="shared" si="6"/>
        <v>0.12444444444444447</v>
      </c>
      <c r="K63">
        <f t="shared" si="6"/>
        <v>0.32549886030924202</v>
      </c>
    </row>
    <row r="64" spans="3:11" x14ac:dyDescent="0.25">
      <c r="C64" s="2">
        <f t="shared" si="7"/>
        <v>97.549987186057592</v>
      </c>
      <c r="D64" s="2">
        <v>61</v>
      </c>
      <c r="E64">
        <f t="shared" si="8"/>
        <v>0.34591242095363645</v>
      </c>
      <c r="F64">
        <f t="shared" si="9"/>
        <v>0.18032786885245899</v>
      </c>
      <c r="G64">
        <f t="shared" si="10"/>
        <v>0.39979502945105572</v>
      </c>
      <c r="H64" s="2">
        <f t="shared" si="11"/>
        <v>0.74799999999999989</v>
      </c>
      <c r="I64" s="2">
        <f t="shared" si="12"/>
        <v>0.79673331624807675</v>
      </c>
      <c r="J64">
        <f t="shared" si="6"/>
        <v>0.13488524590163931</v>
      </c>
      <c r="K64">
        <f t="shared" si="6"/>
        <v>0.31853001963403715</v>
      </c>
    </row>
    <row r="65" spans="3:11" x14ac:dyDescent="0.25">
      <c r="C65" s="2">
        <f t="shared" si="7"/>
        <v>97.077288796092773</v>
      </c>
      <c r="D65" s="2">
        <v>62</v>
      </c>
      <c r="E65">
        <f t="shared" si="8"/>
        <v>0.34372346160875739</v>
      </c>
      <c r="F65">
        <f t="shared" si="9"/>
        <v>0.19354838709677419</v>
      </c>
      <c r="G65">
        <f t="shared" si="10"/>
        <v>0.39144068062940635</v>
      </c>
      <c r="H65" s="2">
        <f t="shared" si="11"/>
        <v>0.74933333333333341</v>
      </c>
      <c r="I65" s="2">
        <f t="shared" si="12"/>
        <v>0.79610305172812368</v>
      </c>
      <c r="J65">
        <f t="shared" si="6"/>
        <v>0.14503225806451614</v>
      </c>
      <c r="K65">
        <f t="shared" si="6"/>
        <v>0.31162712041960422</v>
      </c>
    </row>
    <row r="66" spans="3:11" x14ac:dyDescent="0.25">
      <c r="C66" s="2">
        <f t="shared" si="7"/>
        <v>96.56086163658648</v>
      </c>
      <c r="D66" s="2">
        <v>63</v>
      </c>
      <c r="E66">
        <f t="shared" si="8"/>
        <v>0.34188880442290592</v>
      </c>
      <c r="F66">
        <f t="shared" si="9"/>
        <v>0.20634920634920639</v>
      </c>
      <c r="G66">
        <f t="shared" si="10"/>
        <v>0.38317802236740667</v>
      </c>
      <c r="H66" s="2">
        <f t="shared" si="11"/>
        <v>0.75066666666666659</v>
      </c>
      <c r="I66" s="2">
        <f t="shared" si="12"/>
        <v>0.7954144821821153</v>
      </c>
      <c r="J66">
        <f t="shared" si="6"/>
        <v>0.15489947089947093</v>
      </c>
      <c r="K66">
        <f t="shared" si="6"/>
        <v>0.30478534824493775</v>
      </c>
    </row>
    <row r="67" spans="3:11" x14ac:dyDescent="0.25">
      <c r="C67" s="2">
        <f t="shared" si="7"/>
        <v>96</v>
      </c>
      <c r="D67" s="2">
        <v>64</v>
      </c>
      <c r="E67">
        <f t="shared" si="8"/>
        <v>0.34038838111780489</v>
      </c>
      <c r="F67">
        <f t="shared" si="9"/>
        <v>0.21875</v>
      </c>
      <c r="G67">
        <f t="shared" si="10"/>
        <v>0.375</v>
      </c>
      <c r="H67" s="2">
        <f t="shared" si="11"/>
        <v>0.75200000000000011</v>
      </c>
      <c r="I67" s="2">
        <f t="shared" si="12"/>
        <v>0.79466666666666663</v>
      </c>
      <c r="J67">
        <f t="shared" si="6"/>
        <v>0.16450000000000004</v>
      </c>
      <c r="K67">
        <f t="shared" si="6"/>
        <v>0.29799999999999999</v>
      </c>
    </row>
    <row r="68" spans="3:11" x14ac:dyDescent="0.25">
      <c r="C68" s="2">
        <f t="shared" ref="C68:C99" si="13">((50-D68/2)*8*D68)^0.5</f>
        <v>95.393920141694565</v>
      </c>
      <c r="D68" s="2">
        <v>65</v>
      </c>
      <c r="E68">
        <f t="shared" ref="E68:E99" si="14">((F68*H68)^2+(G68*I68)^2)^0.5</f>
        <v>0.33920294373115656</v>
      </c>
      <c r="F68">
        <f t="shared" ref="F68:F103" si="15">0.5-(C68/D68)^2/8</f>
        <v>0.23076923076923078</v>
      </c>
      <c r="G68">
        <f t="shared" ref="G68:G103" si="16">C68/4/D68</f>
        <v>0.36689969285267138</v>
      </c>
      <c r="H68" s="2">
        <f t="shared" ref="H68:H103" si="17">($B$11+$B$12*D68)/$B$13</f>
        <v>0.7533333333333333</v>
      </c>
      <c r="I68" s="2">
        <f t="shared" ref="I68:I103" si="18">($B$11+$B$12*C68)/$B$13</f>
        <v>0.79385856018892609</v>
      </c>
      <c r="J68">
        <f t="shared" si="6"/>
        <v>0.17384615384615384</v>
      </c>
      <c r="K68">
        <f t="shared" si="6"/>
        <v>0.2912664619017809</v>
      </c>
    </row>
    <row r="69" spans="3:11" x14ac:dyDescent="0.25">
      <c r="C69" s="2">
        <f t="shared" si="13"/>
        <v>94.741754258616083</v>
      </c>
      <c r="D69" s="2">
        <v>66</v>
      </c>
      <c r="E69">
        <f t="shared" si="14"/>
        <v>0.3383140565099152</v>
      </c>
      <c r="F69">
        <f t="shared" si="15"/>
        <v>0.24242424242424243</v>
      </c>
      <c r="G69">
        <f t="shared" si="16"/>
        <v>0.35887028128263671</v>
      </c>
      <c r="H69" s="2">
        <f t="shared" si="17"/>
        <v>0.75466666666666671</v>
      </c>
      <c r="I69" s="2">
        <f t="shared" si="18"/>
        <v>0.79298900567815478</v>
      </c>
      <c r="J69">
        <f t="shared" ref="J69:K102" si="19">ABS(F69*H69)</f>
        <v>0.18294949494949497</v>
      </c>
      <c r="K69">
        <f t="shared" si="19"/>
        <v>0.28458018752175779</v>
      </c>
    </row>
    <row r="70" spans="3:11" x14ac:dyDescent="0.25">
      <c r="C70" s="2">
        <f t="shared" si="13"/>
        <v>94.042543564069973</v>
      </c>
      <c r="D70" s="2">
        <v>67</v>
      </c>
      <c r="E70">
        <f t="shared" si="14"/>
        <v>0.33770408875978386</v>
      </c>
      <c r="F70">
        <f t="shared" si="15"/>
        <v>0.25373134328358216</v>
      </c>
      <c r="G70">
        <f t="shared" si="16"/>
        <v>0.35090501329876855</v>
      </c>
      <c r="H70" s="2">
        <f t="shared" si="17"/>
        <v>0.75599999999999989</v>
      </c>
      <c r="I70" s="2">
        <f t="shared" si="18"/>
        <v>0.79205672475209321</v>
      </c>
      <c r="J70">
        <f t="shared" si="19"/>
        <v>0.1918208955223881</v>
      </c>
      <c r="K70">
        <f t="shared" si="19"/>
        <v>0.27793667553251233</v>
      </c>
    </row>
    <row r="71" spans="3:11" x14ac:dyDescent="0.25">
      <c r="C71" s="2">
        <f t="shared" si="13"/>
        <v>93.295230317524812</v>
      </c>
      <c r="D71" s="2">
        <v>68</v>
      </c>
      <c r="E71">
        <f t="shared" si="14"/>
        <v>0.33735620759183221</v>
      </c>
      <c r="F71">
        <f t="shared" si="15"/>
        <v>0.26470588235294112</v>
      </c>
      <c r="G71">
        <f t="shared" si="16"/>
        <v>0.34299717028501769</v>
      </c>
      <c r="H71" s="2">
        <f t="shared" si="17"/>
        <v>0.75733333333333341</v>
      </c>
      <c r="I71" s="2">
        <f t="shared" si="18"/>
        <v>0.79106030709003317</v>
      </c>
      <c r="J71">
        <f t="shared" si="19"/>
        <v>0.20047058823529409</v>
      </c>
      <c r="K71">
        <f t="shared" si="19"/>
        <v>0.27133144685667848</v>
      </c>
    </row>
    <row r="72" spans="3:11" x14ac:dyDescent="0.25">
      <c r="C72" s="2">
        <f t="shared" si="13"/>
        <v>92.498648638777425</v>
      </c>
      <c r="D72" s="2">
        <v>69</v>
      </c>
      <c r="E72" s="2">
        <f t="shared" si="14"/>
        <v>0.33725436976333534</v>
      </c>
      <c r="F72">
        <f t="shared" si="15"/>
        <v>0.27536231884057971</v>
      </c>
      <c r="G72">
        <f t="shared" si="16"/>
        <v>0.33514003129991821</v>
      </c>
      <c r="H72" s="2">
        <f t="shared" si="17"/>
        <v>0.7586666666666666</v>
      </c>
      <c r="I72" s="2">
        <f t="shared" si="18"/>
        <v>0.78999819818503658</v>
      </c>
      <c r="J72">
        <f t="shared" si="19"/>
        <v>0.20890821256038647</v>
      </c>
      <c r="K72">
        <f t="shared" si="19"/>
        <v>0.26476002086661216</v>
      </c>
    </row>
    <row r="73" spans="3:11" x14ac:dyDescent="0.25">
      <c r="C73" s="2">
        <f t="shared" si="13"/>
        <v>91.651513899116793</v>
      </c>
      <c r="D73" s="2">
        <v>70</v>
      </c>
      <c r="E73">
        <f t="shared" si="14"/>
        <v>0.3373833120444612</v>
      </c>
      <c r="F73">
        <f t="shared" si="15"/>
        <v>0.28571428571428575</v>
      </c>
      <c r="G73">
        <f t="shared" si="16"/>
        <v>0.32732683535398854</v>
      </c>
      <c r="H73" s="2">
        <f t="shared" si="17"/>
        <v>0.76000000000000012</v>
      </c>
      <c r="I73" s="2">
        <f t="shared" si="18"/>
        <v>0.78886868519882236</v>
      </c>
      <c r="J73">
        <f t="shared" si="19"/>
        <v>0.21714285714285722</v>
      </c>
      <c r="K73">
        <f t="shared" si="19"/>
        <v>0.25821789023599234</v>
      </c>
    </row>
    <row r="74" spans="3:11" x14ac:dyDescent="0.25">
      <c r="C74" s="2">
        <f t="shared" si="13"/>
        <v>90.752410436307414</v>
      </c>
      <c r="D74" s="2">
        <v>71</v>
      </c>
      <c r="E74">
        <f t="shared" si="14"/>
        <v>0.33772853975055939</v>
      </c>
      <c r="F74">
        <f t="shared" si="15"/>
        <v>0.29577464788732399</v>
      </c>
      <c r="G74">
        <f t="shared" si="16"/>
        <v>0.31955074097291342</v>
      </c>
      <c r="H74" s="2">
        <f t="shared" si="17"/>
        <v>0.76133333333333331</v>
      </c>
      <c r="I74" s="2">
        <f t="shared" si="18"/>
        <v>0.78766988058174325</v>
      </c>
      <c r="J74">
        <f t="shared" si="19"/>
        <v>0.22518309859154934</v>
      </c>
      <c r="K74">
        <f t="shared" si="19"/>
        <v>0.25170049398194227</v>
      </c>
    </row>
    <row r="75" spans="3:11" x14ac:dyDescent="0.25">
      <c r="C75" s="2">
        <f t="shared" si="13"/>
        <v>89.799777282574595</v>
      </c>
      <c r="D75" s="2">
        <v>72</v>
      </c>
      <c r="E75">
        <f t="shared" si="14"/>
        <v>0.33827631325876217</v>
      </c>
      <c r="F75">
        <f t="shared" si="15"/>
        <v>0.30555555555555552</v>
      </c>
      <c r="G75">
        <f t="shared" si="16"/>
        <v>0.31180478223116181</v>
      </c>
      <c r="H75" s="2">
        <f t="shared" si="17"/>
        <v>0.76266666666666671</v>
      </c>
      <c r="I75" s="2">
        <f t="shared" si="18"/>
        <v>0.78639970304343276</v>
      </c>
      <c r="J75">
        <f t="shared" si="19"/>
        <v>0.23303703703703701</v>
      </c>
      <c r="K75">
        <f t="shared" si="19"/>
        <v>0.24520318815410788</v>
      </c>
    </row>
    <row r="76" spans="3:11" x14ac:dyDescent="0.25">
      <c r="C76" s="2">
        <f t="shared" si="13"/>
        <v>88.791891521692449</v>
      </c>
      <c r="D76" s="2">
        <v>73</v>
      </c>
      <c r="E76">
        <f t="shared" si="14"/>
        <v>0.33901363247645283</v>
      </c>
      <c r="F76">
        <f t="shared" si="15"/>
        <v>0.31506849315068497</v>
      </c>
      <c r="G76">
        <f t="shared" si="16"/>
        <v>0.30408182027976866</v>
      </c>
      <c r="H76" s="2">
        <f t="shared" si="17"/>
        <v>0.7639999999999999</v>
      </c>
      <c r="I76" s="2">
        <f t="shared" si="18"/>
        <v>0.78505585536225653</v>
      </c>
      <c r="J76">
        <f t="shared" si="19"/>
        <v>0.24071232876712328</v>
      </c>
      <c r="K76">
        <f t="shared" si="19"/>
        <v>0.23872121351984574</v>
      </c>
    </row>
    <row r="77" spans="3:11" x14ac:dyDescent="0.25">
      <c r="C77" s="2">
        <f t="shared" si="13"/>
        <v>87.726848797845236</v>
      </c>
      <c r="D77" s="2">
        <v>74</v>
      </c>
      <c r="E77">
        <f t="shared" si="14"/>
        <v>0.33992821934855016</v>
      </c>
      <c r="F77">
        <f t="shared" si="15"/>
        <v>0.32432432432432434</v>
      </c>
      <c r="G77">
        <f t="shared" si="16"/>
        <v>0.29637448918190956</v>
      </c>
      <c r="H77" s="2">
        <f t="shared" si="17"/>
        <v>0.76533333333333331</v>
      </c>
      <c r="I77" s="2">
        <f t="shared" si="18"/>
        <v>0.78363579839712694</v>
      </c>
      <c r="J77">
        <f t="shared" si="19"/>
        <v>0.24821621621621623</v>
      </c>
      <c r="K77">
        <f t="shared" si="19"/>
        <v>0.23224965945460635</v>
      </c>
    </row>
    <row r="78" spans="3:11" x14ac:dyDescent="0.25">
      <c r="C78" s="2">
        <f t="shared" si="13"/>
        <v>86.602540378443862</v>
      </c>
      <c r="D78" s="8">
        <v>75</v>
      </c>
      <c r="E78">
        <f t="shared" si="14"/>
        <v>0.34100849858243781</v>
      </c>
      <c r="F78">
        <f t="shared" si="15"/>
        <v>0.33333333333333337</v>
      </c>
      <c r="G78">
        <f t="shared" si="16"/>
        <v>0.28867513459481287</v>
      </c>
      <c r="H78" s="2">
        <f t="shared" si="17"/>
        <v>0.76666666666666661</v>
      </c>
      <c r="I78" s="2">
        <f t="shared" si="18"/>
        <v>0.78213672050459182</v>
      </c>
      <c r="J78">
        <f t="shared" si="19"/>
        <v>0.25555555555555559</v>
      </c>
      <c r="K78">
        <f t="shared" si="19"/>
        <v>0.22578342306320859</v>
      </c>
    </row>
    <row r="79" spans="3:11" x14ac:dyDescent="0.25">
      <c r="C79" s="2">
        <f t="shared" si="13"/>
        <v>85.41662601625049</v>
      </c>
      <c r="D79" s="2">
        <v>76</v>
      </c>
      <c r="E79">
        <f t="shared" si="14"/>
        <v>0.34224357683664025</v>
      </c>
      <c r="F79">
        <f t="shared" si="15"/>
        <v>0.34210526315789469</v>
      </c>
      <c r="G79">
        <f t="shared" si="16"/>
        <v>0.28097574347450821</v>
      </c>
      <c r="H79" s="2">
        <f t="shared" si="17"/>
        <v>0.7679999999999999</v>
      </c>
      <c r="I79" s="2">
        <f t="shared" si="18"/>
        <v>0.78055550135500074</v>
      </c>
      <c r="J79">
        <f t="shared" si="19"/>
        <v>0.2627368421052631</v>
      </c>
      <c r="K79">
        <f t="shared" si="19"/>
        <v>0.21931716231633883</v>
      </c>
    </row>
    <row r="80" spans="3:11" x14ac:dyDescent="0.25">
      <c r="C80" s="2">
        <f t="shared" si="13"/>
        <v>84.166501650003255</v>
      </c>
      <c r="D80" s="2">
        <v>77</v>
      </c>
      <c r="E80">
        <f t="shared" si="14"/>
        <v>0.34362322066554674</v>
      </c>
      <c r="F80">
        <f t="shared" si="15"/>
        <v>0.35064935064935066</v>
      </c>
      <c r="G80">
        <f t="shared" si="16"/>
        <v>0.27326786250001056</v>
      </c>
      <c r="H80" s="2">
        <f t="shared" si="17"/>
        <v>0.76933333333333331</v>
      </c>
      <c r="I80" s="2">
        <f t="shared" si="18"/>
        <v>0.77888866886667107</v>
      </c>
      <c r="J80">
        <f t="shared" si="19"/>
        <v>0.26976623376623377</v>
      </c>
      <c r="K80">
        <f t="shared" si="19"/>
        <v>0.21284524166667373</v>
      </c>
    </row>
    <row r="81" spans="3:11" x14ac:dyDescent="0.25">
      <c r="C81" s="2">
        <f t="shared" si="13"/>
        <v>82.84926070883192</v>
      </c>
      <c r="D81" s="2">
        <v>78</v>
      </c>
      <c r="E81">
        <f t="shared" si="14"/>
        <v>0.34513783354153682</v>
      </c>
      <c r="F81">
        <f t="shared" si="15"/>
        <v>0.35897435897435892</v>
      </c>
      <c r="G81">
        <f t="shared" si="16"/>
        <v>0.26554250227189719</v>
      </c>
      <c r="H81" s="2">
        <f t="shared" si="17"/>
        <v>0.77066666666666661</v>
      </c>
      <c r="I81" s="2">
        <f t="shared" si="18"/>
        <v>0.77713234761177585</v>
      </c>
      <c r="J81">
        <f t="shared" si="19"/>
        <v>0.27664957264957257</v>
      </c>
      <c r="K81">
        <f t="shared" si="19"/>
        <v>0.20636166818126478</v>
      </c>
    </row>
    <row r="82" spans="3:11" x14ac:dyDescent="0.25">
      <c r="C82" s="2">
        <f t="shared" si="13"/>
        <v>81.461647417665205</v>
      </c>
      <c r="D82" s="2">
        <v>79</v>
      </c>
      <c r="E82">
        <f t="shared" si="14"/>
        <v>0.34677843229187144</v>
      </c>
      <c r="F82">
        <f t="shared" si="15"/>
        <v>0.36708860759493672</v>
      </c>
      <c r="G82">
        <f t="shared" si="16"/>
        <v>0.25779002347362406</v>
      </c>
      <c r="H82" s="2">
        <f t="shared" si="17"/>
        <v>0.77199999999999991</v>
      </c>
      <c r="I82" s="2">
        <f t="shared" si="18"/>
        <v>0.77528219655688702</v>
      </c>
      <c r="J82">
        <f t="shared" si="19"/>
        <v>0.28339240506329111</v>
      </c>
      <c r="K82">
        <f t="shared" si="19"/>
        <v>0.19986001564908273</v>
      </c>
    </row>
    <row r="83" spans="3:11" x14ac:dyDescent="0.25">
      <c r="C83" s="2">
        <f t="shared" si="13"/>
        <v>80</v>
      </c>
      <c r="D83" s="2">
        <v>80</v>
      </c>
      <c r="E83">
        <f t="shared" si="14"/>
        <v>0.3485366232948523</v>
      </c>
      <c r="F83">
        <f t="shared" si="15"/>
        <v>0.375</v>
      </c>
      <c r="G83">
        <f t="shared" si="16"/>
        <v>0.25</v>
      </c>
      <c r="H83" s="2">
        <f t="shared" si="17"/>
        <v>0.77333333333333332</v>
      </c>
      <c r="I83" s="2">
        <f t="shared" si="18"/>
        <v>0.77333333333333332</v>
      </c>
      <c r="J83">
        <f t="shared" si="19"/>
        <v>0.28999999999999998</v>
      </c>
      <c r="K83">
        <f t="shared" si="19"/>
        <v>0.19333333333333333</v>
      </c>
    </row>
    <row r="84" spans="3:11" x14ac:dyDescent="0.25">
      <c r="C84" s="2">
        <f t="shared" si="13"/>
        <v>78.46018098373213</v>
      </c>
      <c r="D84" s="2">
        <v>81</v>
      </c>
      <c r="E84">
        <f t="shared" si="14"/>
        <v>0.35040457878226716</v>
      </c>
      <c r="F84">
        <f t="shared" si="15"/>
        <v>0.38271604938271603</v>
      </c>
      <c r="G84">
        <f t="shared" si="16"/>
        <v>0.24216105241892633</v>
      </c>
      <c r="H84" s="2">
        <f t="shared" si="17"/>
        <v>0.77466666666666661</v>
      </c>
      <c r="I84" s="2">
        <f t="shared" si="18"/>
        <v>0.77128024131164274</v>
      </c>
      <c r="J84">
        <f t="shared" si="19"/>
        <v>0.29647736625514398</v>
      </c>
      <c r="K84">
        <f t="shared" si="19"/>
        <v>0.18677403494595085</v>
      </c>
    </row>
    <row r="85" spans="3:11" x14ac:dyDescent="0.25">
      <c r="C85" s="2">
        <f t="shared" si="13"/>
        <v>76.837490849194182</v>
      </c>
      <c r="D85" s="2">
        <v>82</v>
      </c>
      <c r="E85">
        <f t="shared" si="14"/>
        <v>0.35237501359740853</v>
      </c>
      <c r="F85">
        <f t="shared" si="15"/>
        <v>0.3902439024390244</v>
      </c>
      <c r="G85">
        <f t="shared" si="16"/>
        <v>0.23426064283290909</v>
      </c>
      <c r="H85" s="2">
        <f t="shared" si="17"/>
        <v>0.77599999999999991</v>
      </c>
      <c r="I85" s="2">
        <f t="shared" si="18"/>
        <v>0.7691166544655923</v>
      </c>
      <c r="J85">
        <f t="shared" si="19"/>
        <v>0.30282926829268292</v>
      </c>
      <c r="K85">
        <f t="shared" si="19"/>
        <v>0.18017376188860607</v>
      </c>
    </row>
    <row r="86" spans="3:11" x14ac:dyDescent="0.25">
      <c r="C86" s="2">
        <f t="shared" si="13"/>
        <v>75.126559883971794</v>
      </c>
      <c r="D86" s="2">
        <v>83</v>
      </c>
      <c r="E86">
        <f t="shared" si="14"/>
        <v>0.35444116276478504</v>
      </c>
      <c r="F86">
        <f t="shared" si="15"/>
        <v>0.39759036144578314</v>
      </c>
      <c r="G86">
        <f t="shared" si="16"/>
        <v>0.22628481892762589</v>
      </c>
      <c r="H86" s="2">
        <f t="shared" si="17"/>
        <v>0.77733333333333332</v>
      </c>
      <c r="I86" s="2">
        <f t="shared" si="18"/>
        <v>0.76683541317862902</v>
      </c>
      <c r="J86">
        <f t="shared" si="19"/>
        <v>0.30906024096385543</v>
      </c>
      <c r="K86">
        <f t="shared" si="19"/>
        <v>0.17352321261841724</v>
      </c>
    </row>
    <row r="87" spans="3:11" x14ac:dyDescent="0.25">
      <c r="C87" s="2">
        <f t="shared" si="13"/>
        <v>73.321211119293437</v>
      </c>
      <c r="D87" s="2">
        <v>84</v>
      </c>
      <c r="E87">
        <f t="shared" si="14"/>
        <v>0.35659676024468084</v>
      </c>
      <c r="F87">
        <f t="shared" si="15"/>
        <v>0.40476190476190477</v>
      </c>
      <c r="G87">
        <f t="shared" si="16"/>
        <v>0.21821789023599236</v>
      </c>
      <c r="H87" s="2">
        <f t="shared" si="17"/>
        <v>0.77866666666666662</v>
      </c>
      <c r="I87" s="2">
        <f t="shared" si="18"/>
        <v>0.76442828149239128</v>
      </c>
      <c r="J87">
        <f t="shared" si="19"/>
        <v>0.31517460317460316</v>
      </c>
      <c r="K87">
        <f t="shared" si="19"/>
        <v>0.1668119268239949</v>
      </c>
    </row>
    <row r="88" spans="3:11" x14ac:dyDescent="0.25">
      <c r="C88" s="2">
        <f t="shared" si="13"/>
        <v>71.414284285428494</v>
      </c>
      <c r="D88" s="2">
        <v>85</v>
      </c>
      <c r="E88">
        <f t="shared" si="14"/>
        <v>0.35883601928023129</v>
      </c>
      <c r="F88">
        <f t="shared" si="15"/>
        <v>0.41176470588235298</v>
      </c>
      <c r="G88">
        <f t="shared" si="16"/>
        <v>0.21004201260420144</v>
      </c>
      <c r="H88" s="2">
        <f t="shared" si="17"/>
        <v>0.77999999999999992</v>
      </c>
      <c r="I88" s="2">
        <f t="shared" si="18"/>
        <v>0.76188571238057134</v>
      </c>
      <c r="J88">
        <f t="shared" si="19"/>
        <v>0.32117647058823529</v>
      </c>
      <c r="K88">
        <f t="shared" si="19"/>
        <v>0.16002800840280096</v>
      </c>
    </row>
    <row r="89" spans="3:11" x14ac:dyDescent="0.25">
      <c r="C89" s="2">
        <f t="shared" si="13"/>
        <v>69.397406291589888</v>
      </c>
      <c r="D89" s="2">
        <v>86</v>
      </c>
      <c r="E89">
        <f t="shared" si="14"/>
        <v>0.36115361480687974</v>
      </c>
      <c r="F89">
        <f t="shared" si="15"/>
        <v>0.41860465116279066</v>
      </c>
      <c r="G89">
        <f t="shared" si="16"/>
        <v>0.20173664619648224</v>
      </c>
      <c r="H89" s="2">
        <f t="shared" si="17"/>
        <v>0.78133333333333332</v>
      </c>
      <c r="I89" s="2">
        <f t="shared" si="18"/>
        <v>0.75919654172211981</v>
      </c>
      <c r="J89">
        <f t="shared" si="19"/>
        <v>0.32706976744186045</v>
      </c>
      <c r="K89">
        <f t="shared" si="19"/>
        <v>0.15315776413098814</v>
      </c>
    </row>
    <row r="90" spans="3:11" x14ac:dyDescent="0.25">
      <c r="C90" s="2">
        <f t="shared" si="13"/>
        <v>67.260686883200947</v>
      </c>
      <c r="D90" s="2">
        <v>87</v>
      </c>
      <c r="E90">
        <f t="shared" si="14"/>
        <v>0.36354466849938499</v>
      </c>
      <c r="F90">
        <f t="shared" si="15"/>
        <v>0.42528735632183906</v>
      </c>
      <c r="G90">
        <f t="shared" si="16"/>
        <v>0.1932778358712671</v>
      </c>
      <c r="H90" s="2">
        <f t="shared" si="17"/>
        <v>0.78266666666666662</v>
      </c>
      <c r="I90" s="2">
        <f t="shared" si="18"/>
        <v>0.75634758251093459</v>
      </c>
      <c r="J90">
        <f t="shared" si="19"/>
        <v>0.33285823754789268</v>
      </c>
      <c r="K90">
        <f t="shared" si="19"/>
        <v>0.14618522391417807</v>
      </c>
    </row>
    <row r="91" spans="3:11" x14ac:dyDescent="0.25">
      <c r="C91" s="2">
        <f t="shared" si="13"/>
        <v>64.992307237087687</v>
      </c>
      <c r="D91" s="2">
        <v>88</v>
      </c>
      <c r="E91">
        <f t="shared" si="14"/>
        <v>0.36600473720464632</v>
      </c>
      <c r="F91">
        <f t="shared" si="15"/>
        <v>0.43181818181818182</v>
      </c>
      <c r="G91">
        <f t="shared" si="16"/>
        <v>0.1846372364689991</v>
      </c>
      <c r="H91" s="2">
        <f t="shared" si="17"/>
        <v>0.78399999999999992</v>
      </c>
      <c r="I91" s="2">
        <f t="shared" si="18"/>
        <v>0.75332307631611695</v>
      </c>
      <c r="J91">
        <f t="shared" si="19"/>
        <v>0.33854545454545454</v>
      </c>
      <c r="K91">
        <f t="shared" si="19"/>
        <v>0.13909149097933274</v>
      </c>
    </row>
    <row r="92" spans="3:11" x14ac:dyDescent="0.25">
      <c r="C92" s="2">
        <f t="shared" si="13"/>
        <v>62.57795138864806</v>
      </c>
      <c r="D92" s="2">
        <v>89</v>
      </c>
      <c r="E92">
        <f t="shared" si="14"/>
        <v>0.36852980579110189</v>
      </c>
      <c r="F92">
        <f t="shared" si="15"/>
        <v>0.43820224719101125</v>
      </c>
      <c r="G92">
        <f t="shared" si="16"/>
        <v>0.1757807623276631</v>
      </c>
      <c r="H92" s="2">
        <f t="shared" si="17"/>
        <v>0.78533333333333333</v>
      </c>
      <c r="I92" s="2">
        <f t="shared" si="18"/>
        <v>0.75010393518486407</v>
      </c>
      <c r="J92">
        <f t="shared" si="19"/>
        <v>0.34413483146067414</v>
      </c>
      <c r="K92">
        <f t="shared" si="19"/>
        <v>0.1318538415517754</v>
      </c>
    </row>
    <row r="93" spans="3:11" x14ac:dyDescent="0.25">
      <c r="C93" s="2">
        <f t="shared" si="13"/>
        <v>60</v>
      </c>
      <c r="D93" s="2">
        <v>90</v>
      </c>
      <c r="E93">
        <f t="shared" si="14"/>
        <v>0.37111628591054635</v>
      </c>
      <c r="F93">
        <f t="shared" si="15"/>
        <v>0.44444444444444442</v>
      </c>
      <c r="G93">
        <f t="shared" si="16"/>
        <v>0.16666666666666666</v>
      </c>
      <c r="H93" s="2">
        <f t="shared" si="17"/>
        <v>0.78666666666666663</v>
      </c>
      <c r="I93" s="2">
        <f t="shared" si="18"/>
        <v>0.7466666666666667</v>
      </c>
      <c r="J93">
        <f t="shared" si="19"/>
        <v>0.34962962962962957</v>
      </c>
      <c r="K93">
        <f t="shared" si="19"/>
        <v>0.12444444444444444</v>
      </c>
    </row>
    <row r="94" spans="3:11" x14ac:dyDescent="0.25">
      <c r="C94" s="2">
        <f t="shared" si="13"/>
        <v>57.23635208501674</v>
      </c>
      <c r="D94" s="2">
        <v>91</v>
      </c>
      <c r="E94">
        <f t="shared" si="14"/>
        <v>0.37376102295099661</v>
      </c>
      <c r="F94">
        <f t="shared" si="15"/>
        <v>0.45054945054945056</v>
      </c>
      <c r="G94">
        <f t="shared" si="16"/>
        <v>0.15724272550828775</v>
      </c>
      <c r="H94" s="2">
        <f t="shared" si="17"/>
        <v>0.78799999999999992</v>
      </c>
      <c r="I94" s="2">
        <f t="shared" si="18"/>
        <v>0.74298180278002235</v>
      </c>
      <c r="J94">
        <f t="shared" si="19"/>
        <v>0.355032967032967</v>
      </c>
      <c r="K94">
        <f t="shared" si="19"/>
        <v>0.11682848367219184</v>
      </c>
    </row>
    <row r="95" spans="3:11" x14ac:dyDescent="0.25">
      <c r="C95" s="2">
        <f t="shared" si="13"/>
        <v>54.258639865002145</v>
      </c>
      <c r="D95" s="2">
        <v>92</v>
      </c>
      <c r="E95">
        <f t="shared" si="14"/>
        <v>0.37646131482196099</v>
      </c>
      <c r="F95">
        <f t="shared" si="15"/>
        <v>0.45652173913043481</v>
      </c>
      <c r="G95">
        <f t="shared" si="16"/>
        <v>0.14744195615489714</v>
      </c>
      <c r="H95" s="2">
        <f t="shared" si="17"/>
        <v>0.78933333333333333</v>
      </c>
      <c r="I95" s="2">
        <f t="shared" si="18"/>
        <v>0.73901151982000279</v>
      </c>
      <c r="J95">
        <f t="shared" si="19"/>
        <v>0.36034782608695654</v>
      </c>
      <c r="K95">
        <f t="shared" si="19"/>
        <v>0.10896130410326475</v>
      </c>
    </row>
    <row r="96" spans="3:11" x14ac:dyDescent="0.25">
      <c r="C96" s="2">
        <f t="shared" si="13"/>
        <v>51.029403288692293</v>
      </c>
      <c r="D96" s="2">
        <v>93</v>
      </c>
      <c r="E96">
        <f t="shared" si="14"/>
        <v>0.37921494869642325</v>
      </c>
      <c r="F96">
        <f t="shared" si="15"/>
        <v>0.46236559139784944</v>
      </c>
      <c r="G96">
        <f t="shared" si="16"/>
        <v>0.13717581529218359</v>
      </c>
      <c r="H96" s="2">
        <f t="shared" si="17"/>
        <v>0.79066666666666663</v>
      </c>
      <c r="I96" s="2">
        <f t="shared" si="18"/>
        <v>0.7347058710515898</v>
      </c>
      <c r="J96">
        <f t="shared" si="19"/>
        <v>0.36557706093189962</v>
      </c>
      <c r="K96">
        <f t="shared" si="19"/>
        <v>0.10078387686145573</v>
      </c>
    </row>
    <row r="97" spans="3:11" x14ac:dyDescent="0.25">
      <c r="C97" s="2">
        <f t="shared" si="13"/>
        <v>47.497368348151667</v>
      </c>
      <c r="D97" s="2">
        <v>94</v>
      </c>
      <c r="E97">
        <f t="shared" si="14"/>
        <v>0.3820202666324386</v>
      </c>
      <c r="F97">
        <f t="shared" si="15"/>
        <v>0.46808510638297873</v>
      </c>
      <c r="G97">
        <f t="shared" si="16"/>
        <v>0.12632278815997783</v>
      </c>
      <c r="H97" s="2">
        <f t="shared" si="17"/>
        <v>0.79199999999999993</v>
      </c>
      <c r="I97" s="2">
        <f t="shared" si="18"/>
        <v>0.72999649113086884</v>
      </c>
      <c r="J97">
        <f t="shared" si="19"/>
        <v>0.37072340425531913</v>
      </c>
      <c r="K97">
        <f t="shared" si="19"/>
        <v>9.2215192106651883E-2</v>
      </c>
    </row>
    <row r="98" spans="3:11" x14ac:dyDescent="0.25">
      <c r="C98" s="2">
        <f t="shared" si="13"/>
        <v>43.588989435406738</v>
      </c>
      <c r="D98" s="2">
        <v>95</v>
      </c>
      <c r="E98">
        <f t="shared" si="14"/>
        <v>0.38487628100019861</v>
      </c>
      <c r="F98">
        <f t="shared" si="15"/>
        <v>0.47368421052631576</v>
      </c>
      <c r="G98">
        <f t="shared" si="16"/>
        <v>0.11470786693528089</v>
      </c>
      <c r="H98" s="2">
        <f t="shared" si="17"/>
        <v>0.79333333333333333</v>
      </c>
      <c r="I98" s="2">
        <f t="shared" si="18"/>
        <v>0.72478531924720901</v>
      </c>
      <c r="J98">
        <f t="shared" si="19"/>
        <v>0.37578947368421051</v>
      </c>
      <c r="K98">
        <f t="shared" si="19"/>
        <v>8.3138577956853935E-2</v>
      </c>
    </row>
    <row r="99" spans="3:11" x14ac:dyDescent="0.25">
      <c r="C99" s="2">
        <f t="shared" si="13"/>
        <v>39.191835884530846</v>
      </c>
      <c r="D99" s="2">
        <v>96</v>
      </c>
      <c r="E99">
        <f t="shared" si="14"/>
        <v>0.38778288366308694</v>
      </c>
      <c r="F99">
        <f t="shared" si="15"/>
        <v>0.47916666666666669</v>
      </c>
      <c r="G99">
        <f t="shared" si="16"/>
        <v>0.10206207261596574</v>
      </c>
      <c r="H99" s="2">
        <f t="shared" si="17"/>
        <v>0.79466666666666663</v>
      </c>
      <c r="I99" s="2">
        <f t="shared" si="18"/>
        <v>0.7189224478460412</v>
      </c>
      <c r="J99">
        <f t="shared" si="19"/>
        <v>0.38077777777777777</v>
      </c>
      <c r="K99">
        <f t="shared" si="19"/>
        <v>7.3374715077310498E-2</v>
      </c>
    </row>
    <row r="100" spans="3:11" x14ac:dyDescent="0.25">
      <c r="C100" s="2">
        <f t="shared" ref="C100:C103" si="20">((50-D100/2)*8*D100)^0.5</f>
        <v>34.117444218463959</v>
      </c>
      <c r="D100" s="2">
        <v>97</v>
      </c>
      <c r="E100">
        <f t="shared" ref="E100:E103" si="21">((F100*H100)^2+(G100*I100)^2)^0.5</f>
        <v>0.39074125350255384</v>
      </c>
      <c r="F100">
        <f t="shared" si="15"/>
        <v>0.4845360824742268</v>
      </c>
      <c r="G100">
        <f t="shared" si="16"/>
        <v>8.7931557264082374E-2</v>
      </c>
      <c r="H100" s="2">
        <f t="shared" si="17"/>
        <v>0.79599999999999993</v>
      </c>
      <c r="I100" s="2">
        <f t="shared" si="18"/>
        <v>0.71215659229128525</v>
      </c>
      <c r="J100">
        <f t="shared" si="19"/>
        <v>0.38569072164948448</v>
      </c>
      <c r="K100">
        <f t="shared" si="19"/>
        <v>6.2621038176054911E-2</v>
      </c>
    </row>
    <row r="101" spans="3:11" x14ac:dyDescent="0.25">
      <c r="C101" s="2">
        <f t="shared" si="20"/>
        <v>28</v>
      </c>
      <c r="D101" s="2">
        <v>98</v>
      </c>
      <c r="E101">
        <f t="shared" si="21"/>
        <v>0.39375476144625771</v>
      </c>
      <c r="F101">
        <f t="shared" si="15"/>
        <v>0.48979591836734693</v>
      </c>
      <c r="G101">
        <f t="shared" si="16"/>
        <v>7.1428571428571425E-2</v>
      </c>
      <c r="H101" s="2">
        <f t="shared" si="17"/>
        <v>0.79733333333333334</v>
      </c>
      <c r="I101" s="2">
        <f t="shared" si="18"/>
        <v>0.70400000000000007</v>
      </c>
      <c r="J101">
        <f t="shared" si="19"/>
        <v>0.39053061224489793</v>
      </c>
      <c r="K101">
        <f t="shared" si="19"/>
        <v>5.0285714285714288E-2</v>
      </c>
    </row>
    <row r="102" spans="3:11" x14ac:dyDescent="0.25">
      <c r="C102" s="2">
        <f t="shared" si="20"/>
        <v>19.899748742132399</v>
      </c>
      <c r="D102" s="2">
        <v>99</v>
      </c>
      <c r="E102">
        <f t="shared" si="21"/>
        <v>0.3968315420086494</v>
      </c>
      <c r="F102">
        <f t="shared" si="15"/>
        <v>0.49494949494949497</v>
      </c>
      <c r="G102">
        <f t="shared" si="16"/>
        <v>5.0251890762960605E-2</v>
      </c>
      <c r="H102" s="2">
        <f t="shared" si="17"/>
        <v>0.79866666666666664</v>
      </c>
      <c r="I102" s="2">
        <f t="shared" si="18"/>
        <v>0.69319966498950991</v>
      </c>
      <c r="J102">
        <f t="shared" si="19"/>
        <v>0.39529966329966332</v>
      </c>
      <c r="K102">
        <f t="shared" si="19"/>
        <v>3.4834593841973738E-2</v>
      </c>
    </row>
    <row r="103" spans="3:11" x14ac:dyDescent="0.25">
      <c r="C103" s="2">
        <f t="shared" si="20"/>
        <v>0</v>
      </c>
      <c r="D103" s="2">
        <v>100</v>
      </c>
      <c r="E103">
        <f t="shared" si="21"/>
        <v>0.39999999999999997</v>
      </c>
      <c r="F103">
        <f t="shared" si="15"/>
        <v>0.5</v>
      </c>
      <c r="G103">
        <f t="shared" si="16"/>
        <v>0</v>
      </c>
      <c r="H103" s="2">
        <f t="shared" si="17"/>
        <v>0.79999999999999993</v>
      </c>
      <c r="I103" s="2">
        <f t="shared" si="18"/>
        <v>0.66666666666666663</v>
      </c>
      <c r="J103">
        <f t="shared" ref="J103:K103" si="22">ABS(F103*H103)</f>
        <v>0.39999999999999997</v>
      </c>
      <c r="K103">
        <f t="shared" si="22"/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s - c</vt:lpstr>
      <vt:lpstr>okrąg1</vt:lpstr>
      <vt:lpstr>okrąg2</vt:lpstr>
      <vt:lpstr>okrąg3</vt:lpstr>
      <vt:lpstr>okrąg4</vt:lpstr>
      <vt:lpstr>s - c (3)</vt:lpstr>
      <vt:lpstr>s - c (4)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WJ2</dc:creator>
  <cp:lastModifiedBy>WJ</cp:lastModifiedBy>
  <dcterms:created xsi:type="dcterms:W3CDTF">2018-05-11T18:16:24Z</dcterms:created>
  <dcterms:modified xsi:type="dcterms:W3CDTF">2018-05-24T06:37:08Z</dcterms:modified>
</cp:coreProperties>
</file>